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d\Documents\BDFL\"/>
    </mc:Choice>
  </mc:AlternateContent>
  <xr:revisionPtr revIDLastSave="0" documentId="13_ncr:1_{0D580E4A-B6F7-49FA-8688-2C606C7523FE}" xr6:coauthVersionLast="47" xr6:coauthVersionMax="47" xr10:uidLastSave="{00000000-0000-0000-0000-000000000000}"/>
  <bookViews>
    <workbookView xWindow="-120" yWindow="-120" windowWidth="29040" windowHeight="15840" tabRatio="865" activeTab="18" xr2:uid="{00000000-000D-0000-FFFF-FFFF00000000}"/>
  </bookViews>
  <sheets>
    <sheet name="Team Totals" sheetId="1" r:id="rId1"/>
    <sheet name="wk1" sheetId="2" r:id="rId2"/>
    <sheet name="wk2" sheetId="3" r:id="rId3"/>
    <sheet name="wk3" sheetId="4" r:id="rId4"/>
    <sheet name="wk4" sheetId="5" r:id="rId5"/>
    <sheet name="wk5" sheetId="6" r:id="rId6"/>
    <sheet name="wk6" sheetId="7" r:id="rId7"/>
    <sheet name="wk7" sheetId="8" r:id="rId8"/>
    <sheet name="wk8" sheetId="9" r:id="rId9"/>
    <sheet name="wk9" sheetId="10" r:id="rId10"/>
    <sheet name="wk10" sheetId="11" r:id="rId11"/>
    <sheet name="wk11" sheetId="12" r:id="rId12"/>
    <sheet name="wk12" sheetId="13" r:id="rId13"/>
    <sheet name="wk13" sheetId="14" r:id="rId14"/>
    <sheet name="wk14" sheetId="15" r:id="rId15"/>
    <sheet name="wk15" sheetId="16" r:id="rId16"/>
    <sheet name="wk16" sheetId="17" r:id="rId17"/>
    <sheet name="wk17" sheetId="18" r:id="rId18"/>
    <sheet name="wk18" sheetId="19" r:id="rId19"/>
    <sheet name="Roster Totals" sheetId="20" r:id="rId20"/>
    <sheet name="Schedule" sheetId="21" r:id="rId21"/>
    <sheet name="Misc." sheetId="22" r:id="rId22"/>
    <sheet name="2025 Standings" sheetId="23" r:id="rId23"/>
    <sheet name="Headlines" sheetId="24" r:id="rId24"/>
  </sheets>
  <externalReferences>
    <externalReference r:id="rId25"/>
    <externalReference r:id="rId26"/>
    <externalReference r:id="rId27"/>
  </externalReference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9">'Roster Totals'!$A$1:$W$305</definedName>
    <definedName name="_xlnm.Print_Area" localSheetId="0">'Team Totals'!$A$1:$T$56</definedName>
    <definedName name="_xlnm.Print_Area" localSheetId="1">'wk1'!$A$1:$Q$75</definedName>
    <definedName name="_xlnm.Print_Area" localSheetId="10">'wk10'!$A$1:$Q$76</definedName>
    <definedName name="_xlnm.Print_Area" localSheetId="11">'wk11'!$A$1:$Q$76</definedName>
    <definedName name="_xlnm.Print_Area" localSheetId="12">'wk12'!$A$1:$Q$75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'wk17'!$A$1:$U$76</definedName>
    <definedName name="_xlnm.Print_Area" localSheetId="18">'wk18'!$A$1:$U$76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'wk6'!$A$1:$Q$75</definedName>
    <definedName name="_xlnm.Print_Area" localSheetId="7">'wk7'!$A$1:$Q$76</definedName>
    <definedName name="_xlnm.Print_Area" localSheetId="8">'wk8'!$A$1:$Q$76</definedName>
    <definedName name="_xlnm.Print_Area" localSheetId="9">'wk9'!$A$1:$Q$75</definedName>
    <definedName name="_xlnm.Print_Titles" localSheetId="19">'Roster Totals'!$1:$1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91029"/>
</workbook>
</file>

<file path=xl/calcChain.xml><?xml version="1.0" encoding="utf-8"?>
<calcChain xmlns="http://schemas.openxmlformats.org/spreadsheetml/2006/main">
  <c r="E54" i="1" l="1"/>
  <c r="E53" i="1"/>
  <c r="E52" i="1"/>
  <c r="E51" i="1"/>
  <c r="E49" i="1"/>
  <c r="E48" i="1"/>
  <c r="E47" i="1"/>
  <c r="E46" i="1"/>
  <c r="E43" i="1"/>
  <c r="E44" i="1"/>
  <c r="E42" i="1"/>
  <c r="E41" i="1"/>
  <c r="E39" i="1"/>
  <c r="E38" i="1"/>
  <c r="E37" i="1"/>
  <c r="E36" i="1"/>
  <c r="P47" i="19"/>
  <c r="L47" i="19"/>
  <c r="H47" i="19"/>
  <c r="D47" i="19"/>
  <c r="P36" i="19"/>
  <c r="L36" i="19"/>
  <c r="H36" i="19"/>
  <c r="D36" i="19"/>
  <c r="P25" i="19"/>
  <c r="L25" i="19"/>
  <c r="H25" i="19"/>
  <c r="D25" i="19"/>
  <c r="P14" i="19"/>
  <c r="L14" i="19"/>
  <c r="H14" i="19"/>
  <c r="D14" i="19"/>
  <c r="P62" i="19" s="1"/>
  <c r="P47" i="18"/>
  <c r="L47" i="18"/>
  <c r="H47" i="18"/>
  <c r="D47" i="18"/>
  <c r="P36" i="18"/>
  <c r="L36" i="18"/>
  <c r="H36" i="18"/>
  <c r="D36" i="18"/>
  <c r="P25" i="18"/>
  <c r="L25" i="18"/>
  <c r="H25" i="18"/>
  <c r="D25" i="18"/>
  <c r="P14" i="18"/>
  <c r="L14" i="18"/>
  <c r="H14" i="18"/>
  <c r="D14" i="18"/>
  <c r="N75" i="17"/>
  <c r="J75" i="17"/>
  <c r="D75" i="17"/>
  <c r="J74" i="17"/>
  <c r="P58" i="17"/>
  <c r="P47" i="17"/>
  <c r="L47" i="17"/>
  <c r="H47" i="17"/>
  <c r="D47" i="17"/>
  <c r="P36" i="17"/>
  <c r="L36" i="17"/>
  <c r="H36" i="17"/>
  <c r="D36" i="17"/>
  <c r="P25" i="17"/>
  <c r="L25" i="17"/>
  <c r="H25" i="17"/>
  <c r="D25" i="17"/>
  <c r="P14" i="17"/>
  <c r="L14" i="17"/>
  <c r="H14" i="17"/>
  <c r="D14" i="17"/>
  <c r="P47" i="16"/>
  <c r="L47" i="16"/>
  <c r="H47" i="16"/>
  <c r="D47" i="16"/>
  <c r="P36" i="16"/>
  <c r="L36" i="16"/>
  <c r="H36" i="16"/>
  <c r="D36" i="16"/>
  <c r="P25" i="16"/>
  <c r="L25" i="16"/>
  <c r="H25" i="16"/>
  <c r="D25" i="16"/>
  <c r="P14" i="16"/>
  <c r="L14" i="16"/>
  <c r="H14" i="16"/>
  <c r="D14" i="16"/>
  <c r="P62" i="16"/>
  <c r="P47" i="15"/>
  <c r="L47" i="15"/>
  <c r="H47" i="15"/>
  <c r="D47" i="15"/>
  <c r="P36" i="15"/>
  <c r="L36" i="15"/>
  <c r="H36" i="15"/>
  <c r="D36" i="15"/>
  <c r="P25" i="15"/>
  <c r="L25" i="15"/>
  <c r="H25" i="15"/>
  <c r="D25" i="15"/>
  <c r="P14" i="15"/>
  <c r="L14" i="15"/>
  <c r="H14" i="15"/>
  <c r="D14" i="15"/>
  <c r="P47" i="14"/>
  <c r="L47" i="14"/>
  <c r="H47" i="14"/>
  <c r="D47" i="14"/>
  <c r="P36" i="14"/>
  <c r="L36" i="14"/>
  <c r="H36" i="14"/>
  <c r="D36" i="14"/>
  <c r="P25" i="14"/>
  <c r="L25" i="14"/>
  <c r="H25" i="14"/>
  <c r="D25" i="14"/>
  <c r="P14" i="14"/>
  <c r="L14" i="14"/>
  <c r="H14" i="14"/>
  <c r="D14" i="14"/>
  <c r="P47" i="13"/>
  <c r="L47" i="13"/>
  <c r="H47" i="13"/>
  <c r="D47" i="13"/>
  <c r="P36" i="13"/>
  <c r="L36" i="13"/>
  <c r="H36" i="13"/>
  <c r="D36" i="13"/>
  <c r="P25" i="13"/>
  <c r="L25" i="13"/>
  <c r="H25" i="13"/>
  <c r="D25" i="13"/>
  <c r="P14" i="13"/>
  <c r="L14" i="13"/>
  <c r="H14" i="13"/>
  <c r="D14" i="13"/>
  <c r="D70" i="17" l="1"/>
  <c r="P62" i="17"/>
  <c r="P60" i="17"/>
  <c r="P51" i="17"/>
  <c r="D62" i="17"/>
  <c r="L51" i="17"/>
  <c r="D64" i="17"/>
  <c r="P53" i="17"/>
  <c r="D57" i="17"/>
  <c r="D51" i="17"/>
  <c r="D58" i="17"/>
  <c r="H53" i="17"/>
  <c r="D63" i="17"/>
  <c r="L53" i="17"/>
  <c r="D69" i="17"/>
  <c r="P54" i="17"/>
  <c r="D67" i="17"/>
  <c r="H50" i="17"/>
  <c r="D68" i="17"/>
  <c r="D53" i="17"/>
  <c r="D72" i="17"/>
  <c r="P50" i="17"/>
  <c r="D61" i="17"/>
  <c r="H54" i="17"/>
  <c r="D66" i="17"/>
  <c r="L54" i="17"/>
  <c r="D59" i="17"/>
  <c r="H51" i="17"/>
  <c r="D65" i="17"/>
  <c r="L50" i="17"/>
  <c r="D60" i="17"/>
  <c r="D50" i="17"/>
  <c r="D71" i="17"/>
  <c r="D54" i="17"/>
  <c r="P62" i="14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V77" i="20" s="1"/>
  <c r="G77" i="20"/>
  <c r="F77" i="20"/>
  <c r="E77" i="20"/>
  <c r="D77" i="20"/>
  <c r="C77" i="20"/>
  <c r="T305" i="20"/>
  <c r="S305" i="20"/>
  <c r="R305" i="20"/>
  <c r="Q305" i="20"/>
  <c r="P305" i="20"/>
  <c r="O305" i="20"/>
  <c r="N305" i="20"/>
  <c r="M305" i="20"/>
  <c r="L305" i="20"/>
  <c r="K305" i="20"/>
  <c r="J305" i="20"/>
  <c r="I305" i="20"/>
  <c r="H305" i="20"/>
  <c r="G305" i="20"/>
  <c r="F305" i="20"/>
  <c r="E305" i="20"/>
  <c r="D305" i="20"/>
  <c r="C305" i="20"/>
  <c r="U304" i="20"/>
  <c r="V304" i="20" s="1"/>
  <c r="U303" i="20"/>
  <c r="V303" i="20" s="1"/>
  <c r="U302" i="20"/>
  <c r="V302" i="20" s="1"/>
  <c r="U301" i="20"/>
  <c r="V301" i="20" s="1"/>
  <c r="U300" i="20"/>
  <c r="V300" i="20" s="1"/>
  <c r="U299" i="20"/>
  <c r="V299" i="20" s="1"/>
  <c r="U298" i="20"/>
  <c r="V298" i="20" s="1"/>
  <c r="U297" i="20"/>
  <c r="V297" i="20" s="1"/>
  <c r="U296" i="20"/>
  <c r="V296" i="20" s="1"/>
  <c r="U295" i="20"/>
  <c r="V295" i="20" s="1"/>
  <c r="U294" i="20"/>
  <c r="V294" i="20" s="1"/>
  <c r="U293" i="20"/>
  <c r="V293" i="20" s="1"/>
  <c r="U292" i="20"/>
  <c r="V292" i="20" s="1"/>
  <c r="U291" i="20"/>
  <c r="V291" i="20" s="1"/>
  <c r="U290" i="20"/>
  <c r="V290" i="20" s="1"/>
  <c r="U289" i="20"/>
  <c r="V289" i="20" s="1"/>
  <c r="T286" i="20"/>
  <c r="R286" i="20"/>
  <c r="Q286" i="20"/>
  <c r="P286" i="20"/>
  <c r="O286" i="20"/>
  <c r="N286" i="20"/>
  <c r="M286" i="20"/>
  <c r="L286" i="20"/>
  <c r="K286" i="20"/>
  <c r="J286" i="20"/>
  <c r="I286" i="20"/>
  <c r="H286" i="20"/>
  <c r="G286" i="20"/>
  <c r="F286" i="20"/>
  <c r="E286" i="20"/>
  <c r="D286" i="20"/>
  <c r="C286" i="20"/>
  <c r="U285" i="20"/>
  <c r="V285" i="20" s="1"/>
  <c r="U284" i="20"/>
  <c r="V284" i="20" s="1"/>
  <c r="U283" i="20"/>
  <c r="V283" i="20" s="1"/>
  <c r="U282" i="20"/>
  <c r="V282" i="20" s="1"/>
  <c r="U281" i="20"/>
  <c r="V281" i="20" s="1"/>
  <c r="U280" i="20"/>
  <c r="V280" i="20" s="1"/>
  <c r="U279" i="20"/>
  <c r="V279" i="20" s="1"/>
  <c r="U278" i="20"/>
  <c r="V278" i="20" s="1"/>
  <c r="U277" i="20"/>
  <c r="V277" i="20" s="1"/>
  <c r="U276" i="20"/>
  <c r="V276" i="20" s="1"/>
  <c r="U275" i="20"/>
  <c r="V275" i="20" s="1"/>
  <c r="U274" i="20"/>
  <c r="V274" i="20" s="1"/>
  <c r="U273" i="20"/>
  <c r="V273" i="20" s="1"/>
  <c r="U272" i="20"/>
  <c r="V272" i="20" s="1"/>
  <c r="U271" i="20"/>
  <c r="V271" i="20" s="1"/>
  <c r="U270" i="20"/>
  <c r="V270" i="20" s="1"/>
  <c r="T267" i="20"/>
  <c r="S267" i="20"/>
  <c r="R267" i="20"/>
  <c r="Q267" i="20"/>
  <c r="P267" i="20"/>
  <c r="O267" i="20"/>
  <c r="N267" i="20"/>
  <c r="M267" i="20"/>
  <c r="L267" i="20"/>
  <c r="K267" i="20"/>
  <c r="J267" i="20"/>
  <c r="I267" i="20"/>
  <c r="H267" i="20"/>
  <c r="G267" i="20"/>
  <c r="F267" i="20"/>
  <c r="E267" i="20"/>
  <c r="D267" i="20"/>
  <c r="C267" i="20"/>
  <c r="U266" i="20"/>
  <c r="V266" i="20" s="1"/>
  <c r="U265" i="20"/>
  <c r="V265" i="20" s="1"/>
  <c r="U264" i="20"/>
  <c r="V264" i="20" s="1"/>
  <c r="U263" i="20"/>
  <c r="V263" i="20" s="1"/>
  <c r="U262" i="20"/>
  <c r="V262" i="20" s="1"/>
  <c r="U261" i="20"/>
  <c r="V261" i="20" s="1"/>
  <c r="U260" i="20"/>
  <c r="V260" i="20" s="1"/>
  <c r="U259" i="20"/>
  <c r="V259" i="20" s="1"/>
  <c r="U258" i="20"/>
  <c r="V258" i="20" s="1"/>
  <c r="U257" i="20"/>
  <c r="V257" i="20" s="1"/>
  <c r="U256" i="20"/>
  <c r="V256" i="20" s="1"/>
  <c r="U255" i="20"/>
  <c r="V255" i="20" s="1"/>
  <c r="U254" i="20"/>
  <c r="V254" i="20" s="1"/>
  <c r="U253" i="20"/>
  <c r="V253" i="20" s="1"/>
  <c r="U252" i="20"/>
  <c r="V252" i="20" s="1"/>
  <c r="U251" i="20"/>
  <c r="V251" i="20" s="1"/>
  <c r="T248" i="20"/>
  <c r="S248" i="20"/>
  <c r="R248" i="20"/>
  <c r="Q248" i="20"/>
  <c r="P248" i="20"/>
  <c r="O248" i="20"/>
  <c r="N248" i="20"/>
  <c r="M248" i="20"/>
  <c r="L248" i="20"/>
  <c r="K248" i="20"/>
  <c r="J248" i="20"/>
  <c r="I248" i="20"/>
  <c r="H248" i="20"/>
  <c r="G248" i="20"/>
  <c r="F248" i="20"/>
  <c r="E248" i="20"/>
  <c r="D248" i="20"/>
  <c r="C248" i="20"/>
  <c r="U247" i="20"/>
  <c r="V247" i="20" s="1"/>
  <c r="U246" i="20"/>
  <c r="V246" i="20" s="1"/>
  <c r="U245" i="20"/>
  <c r="V245" i="20" s="1"/>
  <c r="U244" i="20"/>
  <c r="V244" i="20" s="1"/>
  <c r="U243" i="20"/>
  <c r="V243" i="20" s="1"/>
  <c r="U242" i="20"/>
  <c r="V242" i="20" s="1"/>
  <c r="U241" i="20"/>
  <c r="V241" i="20" s="1"/>
  <c r="U240" i="20"/>
  <c r="V240" i="20" s="1"/>
  <c r="U239" i="20"/>
  <c r="V239" i="20" s="1"/>
  <c r="U238" i="20"/>
  <c r="V238" i="20" s="1"/>
  <c r="U237" i="20"/>
  <c r="V237" i="20" s="1"/>
  <c r="U236" i="20"/>
  <c r="V236" i="20" s="1"/>
  <c r="U235" i="20"/>
  <c r="V235" i="20" s="1"/>
  <c r="U234" i="20"/>
  <c r="V234" i="20" s="1"/>
  <c r="U233" i="20"/>
  <c r="V233" i="20" s="1"/>
  <c r="U232" i="20"/>
  <c r="V232" i="20" s="1"/>
  <c r="T229" i="20"/>
  <c r="S229" i="20"/>
  <c r="R229" i="20"/>
  <c r="Q229" i="20"/>
  <c r="P229" i="20"/>
  <c r="O229" i="20"/>
  <c r="N229" i="20"/>
  <c r="M229" i="20"/>
  <c r="L229" i="20"/>
  <c r="K229" i="20"/>
  <c r="J229" i="20"/>
  <c r="I229" i="20"/>
  <c r="H229" i="20"/>
  <c r="G229" i="20"/>
  <c r="F229" i="20"/>
  <c r="E229" i="20"/>
  <c r="D229" i="20"/>
  <c r="C229" i="20"/>
  <c r="U228" i="20"/>
  <c r="V228" i="20" s="1"/>
  <c r="U227" i="20"/>
  <c r="V227" i="20" s="1"/>
  <c r="U226" i="20"/>
  <c r="V226" i="20" s="1"/>
  <c r="U225" i="20"/>
  <c r="V225" i="20" s="1"/>
  <c r="U224" i="20"/>
  <c r="V224" i="20" s="1"/>
  <c r="U223" i="20"/>
  <c r="V223" i="20" s="1"/>
  <c r="U222" i="20"/>
  <c r="V222" i="20" s="1"/>
  <c r="U221" i="20"/>
  <c r="V221" i="20" s="1"/>
  <c r="U220" i="20"/>
  <c r="V220" i="20" s="1"/>
  <c r="U219" i="20"/>
  <c r="V219" i="20" s="1"/>
  <c r="U218" i="20"/>
  <c r="V218" i="20" s="1"/>
  <c r="U217" i="20"/>
  <c r="V217" i="20" s="1"/>
  <c r="U216" i="20"/>
  <c r="V216" i="20" s="1"/>
  <c r="U215" i="20"/>
  <c r="V215" i="20" s="1"/>
  <c r="U214" i="20"/>
  <c r="V214" i="20" s="1"/>
  <c r="U213" i="20"/>
  <c r="V213" i="20" s="1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C210" i="20"/>
  <c r="U209" i="20"/>
  <c r="V209" i="20" s="1"/>
  <c r="U208" i="20"/>
  <c r="V208" i="20" s="1"/>
  <c r="U207" i="20"/>
  <c r="V207" i="20" s="1"/>
  <c r="U206" i="20"/>
  <c r="V206" i="20" s="1"/>
  <c r="U205" i="20"/>
  <c r="V205" i="20" s="1"/>
  <c r="U204" i="20"/>
  <c r="V204" i="20" s="1"/>
  <c r="U203" i="20"/>
  <c r="V203" i="20" s="1"/>
  <c r="U202" i="20"/>
  <c r="V202" i="20" s="1"/>
  <c r="U201" i="20"/>
  <c r="V201" i="20" s="1"/>
  <c r="U200" i="20"/>
  <c r="V200" i="20" s="1"/>
  <c r="U199" i="20"/>
  <c r="V199" i="20" s="1"/>
  <c r="U198" i="20"/>
  <c r="V198" i="20" s="1"/>
  <c r="U197" i="20"/>
  <c r="V197" i="20" s="1"/>
  <c r="U196" i="20"/>
  <c r="V196" i="20" s="1"/>
  <c r="U195" i="20"/>
  <c r="V195" i="20" s="1"/>
  <c r="U194" i="20"/>
  <c r="V194" i="20" s="1"/>
  <c r="T191" i="20"/>
  <c r="S191" i="20"/>
  <c r="R191" i="20"/>
  <c r="Q191" i="20"/>
  <c r="P191" i="20"/>
  <c r="O191" i="20"/>
  <c r="N191" i="20"/>
  <c r="M191" i="20"/>
  <c r="L191" i="20"/>
  <c r="K191" i="20"/>
  <c r="J191" i="20"/>
  <c r="I191" i="20"/>
  <c r="H191" i="20"/>
  <c r="G191" i="20"/>
  <c r="F191" i="20"/>
  <c r="E191" i="20"/>
  <c r="D191" i="20"/>
  <c r="C191" i="20"/>
  <c r="U190" i="20"/>
  <c r="V190" i="20" s="1"/>
  <c r="U189" i="20"/>
  <c r="V189" i="20" s="1"/>
  <c r="U188" i="20"/>
  <c r="V188" i="20" s="1"/>
  <c r="U187" i="20"/>
  <c r="V187" i="20" s="1"/>
  <c r="U186" i="20"/>
  <c r="V186" i="20" s="1"/>
  <c r="U185" i="20"/>
  <c r="V185" i="20" s="1"/>
  <c r="U184" i="20"/>
  <c r="V184" i="20" s="1"/>
  <c r="U183" i="20"/>
  <c r="V183" i="20" s="1"/>
  <c r="U182" i="20"/>
  <c r="V182" i="20" s="1"/>
  <c r="U181" i="20"/>
  <c r="V181" i="20" s="1"/>
  <c r="U180" i="20"/>
  <c r="V180" i="20" s="1"/>
  <c r="U179" i="20"/>
  <c r="V179" i="20" s="1"/>
  <c r="U178" i="20"/>
  <c r="V178" i="20" s="1"/>
  <c r="U177" i="20"/>
  <c r="V177" i="20" s="1"/>
  <c r="U176" i="20"/>
  <c r="V176" i="20" s="1"/>
  <c r="U175" i="20"/>
  <c r="T172" i="20"/>
  <c r="S172" i="20"/>
  <c r="R172" i="20"/>
  <c r="Q172" i="20"/>
  <c r="P172" i="20"/>
  <c r="O172" i="20"/>
  <c r="N172" i="20"/>
  <c r="M172" i="20"/>
  <c r="L172" i="20"/>
  <c r="K172" i="20"/>
  <c r="J172" i="20"/>
  <c r="I172" i="20"/>
  <c r="H172" i="20"/>
  <c r="G172" i="20"/>
  <c r="F172" i="20"/>
  <c r="E172" i="20"/>
  <c r="D172" i="20"/>
  <c r="C172" i="20"/>
  <c r="U171" i="20"/>
  <c r="V171" i="20" s="1"/>
  <c r="U170" i="20"/>
  <c r="V170" i="20" s="1"/>
  <c r="U169" i="20"/>
  <c r="V169" i="20" s="1"/>
  <c r="U168" i="20"/>
  <c r="V168" i="20" s="1"/>
  <c r="U167" i="20"/>
  <c r="V167" i="20" s="1"/>
  <c r="U166" i="20"/>
  <c r="V166" i="20" s="1"/>
  <c r="U165" i="20"/>
  <c r="V165" i="20" s="1"/>
  <c r="U164" i="20"/>
  <c r="V164" i="20" s="1"/>
  <c r="U163" i="20"/>
  <c r="V163" i="20" s="1"/>
  <c r="U162" i="20"/>
  <c r="V162" i="20" s="1"/>
  <c r="U161" i="20"/>
  <c r="V161" i="20" s="1"/>
  <c r="U160" i="20"/>
  <c r="V160" i="20" s="1"/>
  <c r="U159" i="20"/>
  <c r="V159" i="20" s="1"/>
  <c r="U158" i="20"/>
  <c r="V158" i="20" s="1"/>
  <c r="U157" i="20"/>
  <c r="V157" i="20" s="1"/>
  <c r="U156" i="20"/>
  <c r="V156" i="20" s="1"/>
  <c r="T153" i="20"/>
  <c r="S153" i="20"/>
  <c r="R153" i="20"/>
  <c r="Q153" i="20"/>
  <c r="P153" i="20"/>
  <c r="N153" i="20"/>
  <c r="M153" i="20"/>
  <c r="L153" i="20"/>
  <c r="K153" i="20"/>
  <c r="J153" i="20"/>
  <c r="I153" i="20"/>
  <c r="H153" i="20"/>
  <c r="G153" i="20"/>
  <c r="F153" i="20"/>
  <c r="E153" i="20"/>
  <c r="D153" i="20"/>
  <c r="C153" i="20"/>
  <c r="U152" i="20"/>
  <c r="V152" i="20" s="1"/>
  <c r="U151" i="20"/>
  <c r="V151" i="20" s="1"/>
  <c r="U150" i="20"/>
  <c r="V150" i="20" s="1"/>
  <c r="U149" i="20"/>
  <c r="V149" i="20" s="1"/>
  <c r="U148" i="20"/>
  <c r="V148" i="20" s="1"/>
  <c r="U147" i="20"/>
  <c r="V147" i="20" s="1"/>
  <c r="U146" i="20"/>
  <c r="V146" i="20" s="1"/>
  <c r="U145" i="20"/>
  <c r="V145" i="20" s="1"/>
  <c r="U144" i="20"/>
  <c r="V144" i="20" s="1"/>
  <c r="U143" i="20"/>
  <c r="V143" i="20" s="1"/>
  <c r="U142" i="20"/>
  <c r="V142" i="20" s="1"/>
  <c r="U141" i="20"/>
  <c r="V141" i="20" s="1"/>
  <c r="U140" i="20"/>
  <c r="V140" i="20" s="1"/>
  <c r="U139" i="20"/>
  <c r="V139" i="20" s="1"/>
  <c r="U138" i="20"/>
  <c r="V138" i="20" s="1"/>
  <c r="U137" i="20"/>
  <c r="V137" i="20" s="1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E134" i="20"/>
  <c r="D134" i="20"/>
  <c r="C134" i="20"/>
  <c r="U133" i="20"/>
  <c r="V133" i="20" s="1"/>
  <c r="U132" i="20"/>
  <c r="V132" i="20" s="1"/>
  <c r="U131" i="20"/>
  <c r="V131" i="20" s="1"/>
  <c r="U130" i="20"/>
  <c r="V130" i="20" s="1"/>
  <c r="U129" i="20"/>
  <c r="V129" i="20" s="1"/>
  <c r="U128" i="20"/>
  <c r="V128" i="20" s="1"/>
  <c r="U127" i="20"/>
  <c r="V127" i="20" s="1"/>
  <c r="U126" i="20"/>
  <c r="V126" i="20" s="1"/>
  <c r="U125" i="20"/>
  <c r="V125" i="20" s="1"/>
  <c r="U124" i="20"/>
  <c r="V124" i="20" s="1"/>
  <c r="U123" i="20"/>
  <c r="V123" i="20" s="1"/>
  <c r="U122" i="20"/>
  <c r="V122" i="20" s="1"/>
  <c r="U121" i="20"/>
  <c r="V121" i="20" s="1"/>
  <c r="U120" i="20"/>
  <c r="V120" i="20" s="1"/>
  <c r="U119" i="20"/>
  <c r="V119" i="20" s="1"/>
  <c r="U118" i="20"/>
  <c r="V118" i="20" s="1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D115" i="20"/>
  <c r="C115" i="20"/>
  <c r="U114" i="20"/>
  <c r="V114" i="20" s="1"/>
  <c r="U113" i="20"/>
  <c r="V113" i="20" s="1"/>
  <c r="U112" i="20"/>
  <c r="V112" i="20" s="1"/>
  <c r="U111" i="20"/>
  <c r="V111" i="20" s="1"/>
  <c r="U110" i="20"/>
  <c r="V110" i="20" s="1"/>
  <c r="U109" i="20"/>
  <c r="V109" i="20" s="1"/>
  <c r="U108" i="20"/>
  <c r="V108" i="20" s="1"/>
  <c r="U107" i="20"/>
  <c r="V107" i="20" s="1"/>
  <c r="U106" i="20"/>
  <c r="V106" i="20" s="1"/>
  <c r="U105" i="20"/>
  <c r="V105" i="20" s="1"/>
  <c r="U104" i="20"/>
  <c r="V104" i="20" s="1"/>
  <c r="U103" i="20"/>
  <c r="V103" i="20" s="1"/>
  <c r="U102" i="20"/>
  <c r="V102" i="20" s="1"/>
  <c r="U101" i="20"/>
  <c r="V101" i="20" s="1"/>
  <c r="U100" i="20"/>
  <c r="V100" i="20" s="1"/>
  <c r="U99" i="20"/>
  <c r="V99" i="20" s="1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D96" i="20"/>
  <c r="C96" i="20"/>
  <c r="U95" i="20"/>
  <c r="V95" i="20" s="1"/>
  <c r="U94" i="20"/>
  <c r="V94" i="20" s="1"/>
  <c r="U93" i="20"/>
  <c r="V93" i="20" s="1"/>
  <c r="U92" i="20"/>
  <c r="V92" i="20" s="1"/>
  <c r="U91" i="20"/>
  <c r="V91" i="20" s="1"/>
  <c r="U90" i="20"/>
  <c r="V90" i="20" s="1"/>
  <c r="U89" i="20"/>
  <c r="V89" i="20" s="1"/>
  <c r="U88" i="20"/>
  <c r="V88" i="20" s="1"/>
  <c r="U87" i="20"/>
  <c r="V87" i="20" s="1"/>
  <c r="U86" i="20"/>
  <c r="V86" i="20" s="1"/>
  <c r="U85" i="20"/>
  <c r="V85" i="20" s="1"/>
  <c r="U84" i="20"/>
  <c r="V84" i="20" s="1"/>
  <c r="U83" i="20"/>
  <c r="V83" i="20" s="1"/>
  <c r="U82" i="20"/>
  <c r="V82" i="20" s="1"/>
  <c r="U81" i="20"/>
  <c r="V81" i="20" s="1"/>
  <c r="U80" i="20"/>
  <c r="V80" i="20" s="1"/>
  <c r="U76" i="20"/>
  <c r="V76" i="20" s="1"/>
  <c r="U75" i="20"/>
  <c r="V75" i="20" s="1"/>
  <c r="U74" i="20"/>
  <c r="V74" i="20" s="1"/>
  <c r="U73" i="20"/>
  <c r="V73" i="20" s="1"/>
  <c r="U72" i="20"/>
  <c r="V72" i="20" s="1"/>
  <c r="U71" i="20"/>
  <c r="V71" i="20" s="1"/>
  <c r="U70" i="20"/>
  <c r="V70" i="20" s="1"/>
  <c r="U69" i="20"/>
  <c r="V69" i="20" s="1"/>
  <c r="U68" i="20"/>
  <c r="V68" i="20" s="1"/>
  <c r="U67" i="20"/>
  <c r="V67" i="20" s="1"/>
  <c r="U66" i="20"/>
  <c r="V66" i="20" s="1"/>
  <c r="U65" i="20"/>
  <c r="V65" i="20" s="1"/>
  <c r="U64" i="20"/>
  <c r="V64" i="20" s="1"/>
  <c r="U63" i="20"/>
  <c r="V63" i="20" s="1"/>
  <c r="U62" i="20"/>
  <c r="V62" i="20" s="1"/>
  <c r="U61" i="20"/>
  <c r="V61" i="20" s="1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U57" i="20"/>
  <c r="V57" i="20" s="1"/>
  <c r="U56" i="20"/>
  <c r="V56" i="20" s="1"/>
  <c r="U55" i="20"/>
  <c r="V55" i="20" s="1"/>
  <c r="U54" i="20"/>
  <c r="V54" i="20" s="1"/>
  <c r="U53" i="20"/>
  <c r="V53" i="20" s="1"/>
  <c r="U52" i="20"/>
  <c r="V52" i="20" s="1"/>
  <c r="U51" i="20"/>
  <c r="V51" i="20" s="1"/>
  <c r="U50" i="20"/>
  <c r="V50" i="20" s="1"/>
  <c r="U49" i="20"/>
  <c r="V49" i="20" s="1"/>
  <c r="U48" i="20"/>
  <c r="V48" i="20" s="1"/>
  <c r="U47" i="20"/>
  <c r="V47" i="20" s="1"/>
  <c r="U46" i="20"/>
  <c r="V46" i="20" s="1"/>
  <c r="U45" i="20"/>
  <c r="V45" i="20" s="1"/>
  <c r="U44" i="20"/>
  <c r="V44" i="20" s="1"/>
  <c r="U43" i="20"/>
  <c r="V43" i="20" s="1"/>
  <c r="U42" i="20"/>
  <c r="V42" i="20" s="1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U38" i="20"/>
  <c r="V38" i="20" s="1"/>
  <c r="U37" i="20"/>
  <c r="V37" i="20" s="1"/>
  <c r="U36" i="20"/>
  <c r="V36" i="20" s="1"/>
  <c r="U35" i="20"/>
  <c r="V35" i="20" s="1"/>
  <c r="U34" i="20"/>
  <c r="V34" i="20" s="1"/>
  <c r="U33" i="20"/>
  <c r="V33" i="20" s="1"/>
  <c r="U32" i="20"/>
  <c r="V32" i="20" s="1"/>
  <c r="U31" i="20"/>
  <c r="V31" i="20" s="1"/>
  <c r="U30" i="20"/>
  <c r="V30" i="20" s="1"/>
  <c r="U29" i="20"/>
  <c r="V29" i="20" s="1"/>
  <c r="U28" i="20"/>
  <c r="V28" i="20" s="1"/>
  <c r="U27" i="20"/>
  <c r="V27" i="20" s="1"/>
  <c r="U26" i="20"/>
  <c r="V26" i="20" s="1"/>
  <c r="U25" i="20"/>
  <c r="V25" i="20" s="1"/>
  <c r="U24" i="20"/>
  <c r="V24" i="20" s="1"/>
  <c r="U23" i="20"/>
  <c r="V23" i="20" s="1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U19" i="20"/>
  <c r="V19" i="20" s="1"/>
  <c r="U18" i="20"/>
  <c r="V18" i="20" s="1"/>
  <c r="U17" i="20"/>
  <c r="V17" i="20" s="1"/>
  <c r="U16" i="20"/>
  <c r="V16" i="20" s="1"/>
  <c r="U15" i="20"/>
  <c r="V15" i="20" s="1"/>
  <c r="U14" i="20"/>
  <c r="V14" i="20" s="1"/>
  <c r="U13" i="20"/>
  <c r="V13" i="20" s="1"/>
  <c r="U12" i="20"/>
  <c r="V12" i="20" s="1"/>
  <c r="U11" i="20"/>
  <c r="V11" i="20" s="1"/>
  <c r="U10" i="20"/>
  <c r="V10" i="20" s="1"/>
  <c r="U9" i="20"/>
  <c r="V9" i="20" s="1"/>
  <c r="U8" i="20"/>
  <c r="V8" i="20" s="1"/>
  <c r="U7" i="20"/>
  <c r="V7" i="20" s="1"/>
  <c r="U6" i="20"/>
  <c r="V6" i="20" s="1"/>
  <c r="U5" i="20"/>
  <c r="V5" i="20" s="1"/>
  <c r="U4" i="20"/>
  <c r="V4" i="20" s="1"/>
  <c r="P58" i="19"/>
  <c r="S28" i="1"/>
  <c r="S21" i="1"/>
  <c r="S26" i="1"/>
  <c r="S19" i="1"/>
  <c r="P58" i="18"/>
  <c r="R28" i="1"/>
  <c r="R13" i="1"/>
  <c r="R26" i="1"/>
  <c r="Q27" i="1"/>
  <c r="Q20" i="1"/>
  <c r="Q5" i="1"/>
  <c r="Q18" i="1"/>
  <c r="P58" i="16"/>
  <c r="P6" i="1"/>
  <c r="P20" i="1"/>
  <c r="P18" i="1"/>
  <c r="P58" i="15"/>
  <c r="O6" i="1"/>
  <c r="O12" i="1"/>
  <c r="P58" i="14"/>
  <c r="N75" i="13"/>
  <c r="P58" i="13"/>
  <c r="N75" i="12"/>
  <c r="P58" i="12"/>
  <c r="P47" i="12"/>
  <c r="L47" i="12"/>
  <c r="L14" i="1" s="1"/>
  <c r="H47" i="12"/>
  <c r="D47" i="12"/>
  <c r="P36" i="12"/>
  <c r="L36" i="12"/>
  <c r="H36" i="12"/>
  <c r="D36" i="12"/>
  <c r="P25" i="12"/>
  <c r="L5" i="1" s="1"/>
  <c r="L25" i="12"/>
  <c r="L13" i="1" s="1"/>
  <c r="H25" i="12"/>
  <c r="D25" i="12"/>
  <c r="P14" i="12"/>
  <c r="L14" i="12"/>
  <c r="H14" i="12"/>
  <c r="D14" i="12"/>
  <c r="P62" i="12" s="1"/>
  <c r="N75" i="11"/>
  <c r="P58" i="11"/>
  <c r="P47" i="11"/>
  <c r="L47" i="11"/>
  <c r="H47" i="11"/>
  <c r="D47" i="11"/>
  <c r="P36" i="11"/>
  <c r="L36" i="11"/>
  <c r="H36" i="11"/>
  <c r="D36" i="11"/>
  <c r="P25" i="11"/>
  <c r="L25" i="11"/>
  <c r="H25" i="11"/>
  <c r="D25" i="11"/>
  <c r="P14" i="11"/>
  <c r="L14" i="11"/>
  <c r="H14" i="11"/>
  <c r="K11" i="1" s="1"/>
  <c r="K15" i="1" s="1"/>
  <c r="D14" i="11"/>
  <c r="K18" i="1" s="1"/>
  <c r="K22" i="1" s="1"/>
  <c r="N75" i="10"/>
  <c r="P58" i="10"/>
  <c r="P47" i="10"/>
  <c r="L47" i="10"/>
  <c r="H47" i="10"/>
  <c r="D47" i="10"/>
  <c r="P36" i="10"/>
  <c r="L36" i="10"/>
  <c r="J25" i="1" s="1"/>
  <c r="J29" i="1" s="1"/>
  <c r="H36" i="10"/>
  <c r="D36" i="10"/>
  <c r="P25" i="10"/>
  <c r="L25" i="10"/>
  <c r="H25" i="10"/>
  <c r="D25" i="10"/>
  <c r="P14" i="10"/>
  <c r="J4" i="1" s="1"/>
  <c r="J8" i="1" s="1"/>
  <c r="L14" i="10"/>
  <c r="J12" i="1" s="1"/>
  <c r="H14" i="10"/>
  <c r="D14" i="10"/>
  <c r="N75" i="9"/>
  <c r="P58" i="9"/>
  <c r="P47" i="9"/>
  <c r="L47" i="9"/>
  <c r="H47" i="9"/>
  <c r="D47" i="9"/>
  <c r="P36" i="9"/>
  <c r="L36" i="9"/>
  <c r="H36" i="9"/>
  <c r="D36" i="9"/>
  <c r="P25" i="9"/>
  <c r="L25" i="9"/>
  <c r="H25" i="9"/>
  <c r="I26" i="1" s="1"/>
  <c r="D25" i="9"/>
  <c r="I19" i="1" s="1"/>
  <c r="P14" i="9"/>
  <c r="L14" i="9"/>
  <c r="H14" i="9"/>
  <c r="D14" i="9"/>
  <c r="N75" i="8"/>
  <c r="D75" i="8"/>
  <c r="P58" i="8"/>
  <c r="P47" i="8"/>
  <c r="H27" i="1" s="1"/>
  <c r="L47" i="8"/>
  <c r="H47" i="8"/>
  <c r="D47" i="8"/>
  <c r="P36" i="8"/>
  <c r="L36" i="8"/>
  <c r="H36" i="8"/>
  <c r="D36" i="8"/>
  <c r="H20" i="1" s="1"/>
  <c r="P25" i="8"/>
  <c r="H5" i="1" s="1"/>
  <c r="L25" i="8"/>
  <c r="H25" i="8"/>
  <c r="D25" i="8"/>
  <c r="P14" i="8"/>
  <c r="L14" i="8"/>
  <c r="H14" i="8"/>
  <c r="D14" i="8"/>
  <c r="N75" i="7"/>
  <c r="P58" i="7"/>
  <c r="P47" i="7"/>
  <c r="L47" i="7"/>
  <c r="H47" i="7"/>
  <c r="D47" i="7"/>
  <c r="P36" i="7"/>
  <c r="L36" i="7"/>
  <c r="H36" i="7"/>
  <c r="G6" i="1" s="1"/>
  <c r="D36" i="7"/>
  <c r="P25" i="7"/>
  <c r="L25" i="7"/>
  <c r="H25" i="7"/>
  <c r="D25" i="7"/>
  <c r="G19" i="1" s="1"/>
  <c r="P14" i="7"/>
  <c r="L14" i="7"/>
  <c r="G12" i="1" s="1"/>
  <c r="H14" i="7"/>
  <c r="D14" i="7"/>
  <c r="N75" i="6"/>
  <c r="P58" i="6"/>
  <c r="P47" i="6"/>
  <c r="L47" i="6"/>
  <c r="F14" i="1" s="1"/>
  <c r="H47" i="6"/>
  <c r="D47" i="6"/>
  <c r="F21" i="1" s="1"/>
  <c r="P36" i="6"/>
  <c r="F7" i="1" s="1"/>
  <c r="L36" i="6"/>
  <c r="H36" i="6"/>
  <c r="D36" i="6"/>
  <c r="P25" i="6"/>
  <c r="L25" i="6"/>
  <c r="H25" i="6"/>
  <c r="D25" i="6"/>
  <c r="P14" i="6"/>
  <c r="F4" i="1" s="1"/>
  <c r="F8" i="1" s="1"/>
  <c r="L14" i="6"/>
  <c r="H14" i="6"/>
  <c r="D14" i="6"/>
  <c r="N75" i="5"/>
  <c r="P58" i="5"/>
  <c r="P47" i="5"/>
  <c r="L47" i="5"/>
  <c r="E14" i="1" s="1"/>
  <c r="H47" i="5"/>
  <c r="E28" i="1" s="1"/>
  <c r="D47" i="5"/>
  <c r="P36" i="5"/>
  <c r="L36" i="5"/>
  <c r="H36" i="5"/>
  <c r="D36" i="5"/>
  <c r="E20" i="1" s="1"/>
  <c r="P25" i="5"/>
  <c r="L25" i="5"/>
  <c r="E13" i="1" s="1"/>
  <c r="H25" i="5"/>
  <c r="D25" i="5"/>
  <c r="P14" i="5"/>
  <c r="L14" i="5"/>
  <c r="H14" i="5"/>
  <c r="D14" i="5"/>
  <c r="E18" i="1" s="1"/>
  <c r="E22" i="1" s="1"/>
  <c r="P58" i="4"/>
  <c r="P47" i="4"/>
  <c r="L47" i="4"/>
  <c r="D14" i="1" s="1"/>
  <c r="H47" i="4"/>
  <c r="D47" i="4"/>
  <c r="P36" i="4"/>
  <c r="L36" i="4"/>
  <c r="H36" i="4"/>
  <c r="D36" i="4"/>
  <c r="P25" i="4"/>
  <c r="D5" i="1" s="1"/>
  <c r="L25" i="4"/>
  <c r="D13" i="1" s="1"/>
  <c r="H25" i="4"/>
  <c r="D25" i="4"/>
  <c r="P14" i="4"/>
  <c r="L14" i="4"/>
  <c r="H14" i="4"/>
  <c r="D11" i="1" s="1"/>
  <c r="D14" i="4"/>
  <c r="P58" i="3"/>
  <c r="P47" i="3"/>
  <c r="L47" i="3"/>
  <c r="H47" i="3"/>
  <c r="D47" i="3"/>
  <c r="P36" i="3"/>
  <c r="L36" i="3"/>
  <c r="C25" i="1" s="1"/>
  <c r="C29" i="1" s="1"/>
  <c r="H36" i="3"/>
  <c r="D36" i="3"/>
  <c r="P25" i="3"/>
  <c r="C5" i="1" s="1"/>
  <c r="L25" i="3"/>
  <c r="H25" i="3"/>
  <c r="D25" i="3"/>
  <c r="P14" i="3"/>
  <c r="L14" i="3"/>
  <c r="H14" i="3"/>
  <c r="D14" i="3"/>
  <c r="C18" i="1" s="1"/>
  <c r="C22" i="1" s="1"/>
  <c r="N75" i="2"/>
  <c r="J75" i="2"/>
  <c r="J75" i="3" s="1"/>
  <c r="J75" i="4" s="1"/>
  <c r="J75" i="5" s="1"/>
  <c r="J75" i="6" s="1"/>
  <c r="J75" i="7" s="1"/>
  <c r="J75" i="8" s="1"/>
  <c r="J75" i="9" s="1"/>
  <c r="J75" i="10" s="1"/>
  <c r="J75" i="11" s="1"/>
  <c r="J75" i="12" s="1"/>
  <c r="J74" i="2"/>
  <c r="J74" i="3" s="1"/>
  <c r="J74" i="4" s="1"/>
  <c r="J74" i="5" s="1"/>
  <c r="J74" i="6" s="1"/>
  <c r="J74" i="7" s="1"/>
  <c r="J74" i="8" s="1"/>
  <c r="J74" i="9" s="1"/>
  <c r="J74" i="10" s="1"/>
  <c r="J74" i="11" s="1"/>
  <c r="J74" i="12" s="1"/>
  <c r="P58" i="2"/>
  <c r="P47" i="2"/>
  <c r="L47" i="2"/>
  <c r="H47" i="2"/>
  <c r="D47" i="2"/>
  <c r="P36" i="2"/>
  <c r="B7" i="1" s="1"/>
  <c r="L36" i="2"/>
  <c r="H36" i="2"/>
  <c r="D36" i="2"/>
  <c r="P25" i="2"/>
  <c r="L25" i="2"/>
  <c r="B13" i="1" s="1"/>
  <c r="H25" i="2"/>
  <c r="D25" i="2"/>
  <c r="B19" i="1" s="1"/>
  <c r="P14" i="2"/>
  <c r="B4" i="1" s="1"/>
  <c r="L14" i="2"/>
  <c r="H14" i="2"/>
  <c r="D14" i="2"/>
  <c r="C55" i="1"/>
  <c r="B55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S27" i="1"/>
  <c r="R27" i="1"/>
  <c r="P27" i="1"/>
  <c r="O27" i="1"/>
  <c r="N27" i="1"/>
  <c r="M27" i="1"/>
  <c r="L27" i="1"/>
  <c r="K27" i="1"/>
  <c r="J27" i="1"/>
  <c r="I27" i="1"/>
  <c r="G27" i="1"/>
  <c r="F27" i="1"/>
  <c r="E27" i="1"/>
  <c r="D27" i="1"/>
  <c r="C27" i="1"/>
  <c r="B27" i="1"/>
  <c r="Q26" i="1"/>
  <c r="P26" i="1"/>
  <c r="O26" i="1"/>
  <c r="N26" i="1"/>
  <c r="M26" i="1"/>
  <c r="L26" i="1"/>
  <c r="K26" i="1"/>
  <c r="J26" i="1"/>
  <c r="H26" i="1"/>
  <c r="G26" i="1"/>
  <c r="F26" i="1"/>
  <c r="E26" i="1"/>
  <c r="D26" i="1"/>
  <c r="C26" i="1"/>
  <c r="B26" i="1"/>
  <c r="S25" i="1"/>
  <c r="R25" i="1"/>
  <c r="Q25" i="1"/>
  <c r="P25" i="1"/>
  <c r="P29" i="1" s="1"/>
  <c r="O25" i="1"/>
  <c r="O29" i="1" s="1"/>
  <c r="N25" i="1"/>
  <c r="M25" i="1"/>
  <c r="L25" i="1"/>
  <c r="K25" i="1"/>
  <c r="I25" i="1"/>
  <c r="H25" i="1"/>
  <c r="G25" i="1"/>
  <c r="G29" i="1" s="1"/>
  <c r="F25" i="1"/>
  <c r="E25" i="1"/>
  <c r="D25" i="1"/>
  <c r="B25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/>
  <c r="D21" i="1"/>
  <c r="C21" i="1"/>
  <c r="B21" i="1"/>
  <c r="S20" i="1"/>
  <c r="R20" i="1"/>
  <c r="O20" i="1"/>
  <c r="N20" i="1"/>
  <c r="M20" i="1"/>
  <c r="L20" i="1"/>
  <c r="K20" i="1"/>
  <c r="J20" i="1"/>
  <c r="I20" i="1"/>
  <c r="G20" i="1"/>
  <c r="F20" i="1"/>
  <c r="D20" i="1"/>
  <c r="C20" i="1"/>
  <c r="B20" i="1"/>
  <c r="R19" i="1"/>
  <c r="Q19" i="1"/>
  <c r="P19" i="1"/>
  <c r="O19" i="1"/>
  <c r="N19" i="1"/>
  <c r="M19" i="1"/>
  <c r="L19" i="1"/>
  <c r="K19" i="1"/>
  <c r="J19" i="1"/>
  <c r="H19" i="1"/>
  <c r="F19" i="1"/>
  <c r="E19" i="1"/>
  <c r="D19" i="1"/>
  <c r="C19" i="1"/>
  <c r="S18" i="1"/>
  <c r="R18" i="1"/>
  <c r="O18" i="1"/>
  <c r="O22" i="1" s="1"/>
  <c r="N18" i="1"/>
  <c r="M18" i="1"/>
  <c r="L18" i="1"/>
  <c r="J18" i="1"/>
  <c r="I18" i="1"/>
  <c r="H18" i="1"/>
  <c r="G18" i="1"/>
  <c r="F18" i="1"/>
  <c r="D18" i="1"/>
  <c r="B18" i="1"/>
  <c r="S14" i="1"/>
  <c r="R14" i="1"/>
  <c r="Q14" i="1"/>
  <c r="P14" i="1"/>
  <c r="O14" i="1"/>
  <c r="N14" i="1"/>
  <c r="M14" i="1"/>
  <c r="K14" i="1"/>
  <c r="J14" i="1"/>
  <c r="I14" i="1"/>
  <c r="H14" i="1"/>
  <c r="G14" i="1"/>
  <c r="C14" i="1"/>
  <c r="B14" i="1"/>
  <c r="S13" i="1"/>
  <c r="Q13" i="1"/>
  <c r="P13" i="1"/>
  <c r="O13" i="1"/>
  <c r="N13" i="1"/>
  <c r="M13" i="1"/>
  <c r="K13" i="1"/>
  <c r="J13" i="1"/>
  <c r="I13" i="1"/>
  <c r="H13" i="1"/>
  <c r="G13" i="1"/>
  <c r="F13" i="1"/>
  <c r="C13" i="1"/>
  <c r="S12" i="1"/>
  <c r="R12" i="1"/>
  <c r="Q12" i="1"/>
  <c r="P12" i="1"/>
  <c r="N12" i="1"/>
  <c r="M12" i="1"/>
  <c r="L12" i="1"/>
  <c r="K12" i="1"/>
  <c r="I12" i="1"/>
  <c r="H12" i="1"/>
  <c r="F12" i="1"/>
  <c r="E12" i="1"/>
  <c r="D12" i="1"/>
  <c r="C12" i="1"/>
  <c r="B12" i="1"/>
  <c r="S11" i="1"/>
  <c r="R11" i="1"/>
  <c r="Q11" i="1"/>
  <c r="P11" i="1"/>
  <c r="P15" i="1" s="1"/>
  <c r="O11" i="1"/>
  <c r="N11" i="1"/>
  <c r="M11" i="1"/>
  <c r="L11" i="1"/>
  <c r="J11" i="1"/>
  <c r="I11" i="1"/>
  <c r="H11" i="1"/>
  <c r="H15" i="1" s="1"/>
  <c r="G11" i="1"/>
  <c r="F11" i="1"/>
  <c r="E11" i="1"/>
  <c r="C11" i="1"/>
  <c r="B11" i="1"/>
  <c r="S7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C7" i="1"/>
  <c r="S6" i="1"/>
  <c r="R6" i="1"/>
  <c r="Q6" i="1"/>
  <c r="N6" i="1"/>
  <c r="M6" i="1"/>
  <c r="L6" i="1"/>
  <c r="K6" i="1"/>
  <c r="J6" i="1"/>
  <c r="I6" i="1"/>
  <c r="H6" i="1"/>
  <c r="F6" i="1"/>
  <c r="E6" i="1"/>
  <c r="D6" i="1"/>
  <c r="C6" i="1"/>
  <c r="B6" i="1"/>
  <c r="S5" i="1"/>
  <c r="R5" i="1"/>
  <c r="P5" i="1"/>
  <c r="O5" i="1"/>
  <c r="N5" i="1"/>
  <c r="M5" i="1"/>
  <c r="K5" i="1"/>
  <c r="J5" i="1"/>
  <c r="I5" i="1"/>
  <c r="G5" i="1"/>
  <c r="F5" i="1"/>
  <c r="E5" i="1"/>
  <c r="B5" i="1"/>
  <c r="S4" i="1"/>
  <c r="R4" i="1"/>
  <c r="Q4" i="1"/>
  <c r="P4" i="1"/>
  <c r="O4" i="1"/>
  <c r="N4" i="1"/>
  <c r="M4" i="1"/>
  <c r="L4" i="1"/>
  <c r="K4" i="1"/>
  <c r="I4" i="1"/>
  <c r="H4" i="1"/>
  <c r="G4" i="1"/>
  <c r="E4" i="1"/>
  <c r="D4" i="1"/>
  <c r="C4" i="1"/>
  <c r="P62" i="18" l="1"/>
  <c r="Q22" i="1"/>
  <c r="P22" i="1"/>
  <c r="P62" i="15"/>
  <c r="T7" i="1"/>
  <c r="T19" i="1"/>
  <c r="T52" i="1" s="1"/>
  <c r="T13" i="1"/>
  <c r="D44" i="1" s="1"/>
  <c r="D15" i="1"/>
  <c r="P8" i="1"/>
  <c r="P31" i="1" s="1"/>
  <c r="N8" i="1"/>
  <c r="T6" i="1"/>
  <c r="D39" i="1" s="1"/>
  <c r="F15" i="1"/>
  <c r="F31" i="1" s="1"/>
  <c r="N15" i="1"/>
  <c r="F22" i="1"/>
  <c r="N22" i="1"/>
  <c r="T20" i="1"/>
  <c r="F29" i="1"/>
  <c r="N29" i="1"/>
  <c r="T27" i="1"/>
  <c r="T49" i="1" s="1"/>
  <c r="T28" i="1"/>
  <c r="D54" i="1" s="1"/>
  <c r="I8" i="1"/>
  <c r="Q8" i="1"/>
  <c r="I15" i="1"/>
  <c r="Q15" i="1"/>
  <c r="I22" i="1"/>
  <c r="I29" i="1"/>
  <c r="Q29" i="1"/>
  <c r="R29" i="1"/>
  <c r="U77" i="20"/>
  <c r="G8" i="1"/>
  <c r="H22" i="1"/>
  <c r="T21" i="1"/>
  <c r="D47" i="1" s="1"/>
  <c r="H29" i="1"/>
  <c r="R15" i="1"/>
  <c r="R22" i="1"/>
  <c r="C8" i="1"/>
  <c r="K8" i="1"/>
  <c r="S8" i="1"/>
  <c r="C15" i="1"/>
  <c r="S15" i="1"/>
  <c r="S22" i="1"/>
  <c r="K29" i="1"/>
  <c r="S29" i="1"/>
  <c r="O15" i="1"/>
  <c r="J15" i="1"/>
  <c r="J31" i="1" s="1"/>
  <c r="J22" i="1"/>
  <c r="D8" i="1"/>
  <c r="L8" i="1"/>
  <c r="T5" i="1"/>
  <c r="D37" i="1" s="1"/>
  <c r="L15" i="1"/>
  <c r="T12" i="1"/>
  <c r="D43" i="1" s="1"/>
  <c r="D22" i="1"/>
  <c r="L22" i="1"/>
  <c r="D29" i="1"/>
  <c r="L29" i="1"/>
  <c r="T26" i="1"/>
  <c r="D53" i="1" s="1"/>
  <c r="V191" i="20"/>
  <c r="O8" i="1"/>
  <c r="O31" i="1" s="1"/>
  <c r="G15" i="1"/>
  <c r="G22" i="1"/>
  <c r="H8" i="1"/>
  <c r="T14" i="1"/>
  <c r="R8" i="1"/>
  <c r="E8" i="1"/>
  <c r="M8" i="1"/>
  <c r="M31" i="1" s="1"/>
  <c r="E15" i="1"/>
  <c r="M15" i="1"/>
  <c r="M22" i="1"/>
  <c r="E29" i="1"/>
  <c r="M29" i="1"/>
  <c r="D38" i="1"/>
  <c r="B8" i="1"/>
  <c r="T4" i="1"/>
  <c r="B15" i="1"/>
  <c r="T11" i="1"/>
  <c r="B22" i="1"/>
  <c r="T18" i="1"/>
  <c r="D46" i="1"/>
  <c r="T50" i="1"/>
  <c r="B29" i="1"/>
  <c r="T25" i="1"/>
  <c r="P62" i="2"/>
  <c r="D61" i="2"/>
  <c r="P60" i="2"/>
  <c r="H51" i="2"/>
  <c r="D67" i="2"/>
  <c r="D53" i="2"/>
  <c r="D64" i="2"/>
  <c r="P50" i="2"/>
  <c r="D59" i="2"/>
  <c r="L51" i="2"/>
  <c r="D65" i="2"/>
  <c r="L54" i="2"/>
  <c r="D60" i="2"/>
  <c r="D50" i="2"/>
  <c r="D57" i="2"/>
  <c r="H53" i="2"/>
  <c r="D62" i="2"/>
  <c r="D54" i="2"/>
  <c r="D72" i="2"/>
  <c r="D51" i="2"/>
  <c r="D70" i="2"/>
  <c r="H54" i="2"/>
  <c r="D71" i="2"/>
  <c r="H50" i="2"/>
  <c r="D63" i="2"/>
  <c r="P51" i="2"/>
  <c r="D68" i="2"/>
  <c r="P54" i="2"/>
  <c r="D66" i="2"/>
  <c r="L53" i="2"/>
  <c r="D58" i="2"/>
  <c r="L50" i="2"/>
  <c r="D69" i="2"/>
  <c r="P53" i="2"/>
  <c r="J74" i="16"/>
  <c r="J74" i="15"/>
  <c r="J74" i="13"/>
  <c r="J74" i="14" s="1"/>
  <c r="J75" i="16"/>
  <c r="J75" i="15"/>
  <c r="J75" i="13"/>
  <c r="J75" i="14" s="1"/>
  <c r="P62" i="3"/>
  <c r="D62" i="3"/>
  <c r="P60" i="3"/>
  <c r="H53" i="3"/>
  <c r="D72" i="3"/>
  <c r="H51" i="3"/>
  <c r="D71" i="3"/>
  <c r="D51" i="3"/>
  <c r="D65" i="3"/>
  <c r="D50" i="3"/>
  <c r="D64" i="3"/>
  <c r="P50" i="3"/>
  <c r="D70" i="3"/>
  <c r="P51" i="3"/>
  <c r="D63" i="3"/>
  <c r="D54" i="3"/>
  <c r="D61" i="3"/>
  <c r="L53" i="3"/>
  <c r="D68" i="3"/>
  <c r="L50" i="3"/>
  <c r="D58" i="3"/>
  <c r="H50" i="3"/>
  <c r="D59" i="3"/>
  <c r="P54" i="3"/>
  <c r="D66" i="3"/>
  <c r="D53" i="3"/>
  <c r="D60" i="3"/>
  <c r="P53" i="3"/>
  <c r="D67" i="3"/>
  <c r="H54" i="3"/>
  <c r="D57" i="3"/>
  <c r="L54" i="3"/>
  <c r="D69" i="3"/>
  <c r="L51" i="3"/>
  <c r="P62" i="4"/>
  <c r="P60" i="4"/>
  <c r="D60" i="4"/>
  <c r="D53" i="4"/>
  <c r="D68" i="4"/>
  <c r="L54" i="4"/>
  <c r="D64" i="4"/>
  <c r="D51" i="4"/>
  <c r="D58" i="4"/>
  <c r="H51" i="4"/>
  <c r="D63" i="4"/>
  <c r="L50" i="4"/>
  <c r="D71" i="4"/>
  <c r="H53" i="4"/>
  <c r="D72" i="4"/>
  <c r="P54" i="4"/>
  <c r="D65" i="4"/>
  <c r="L51" i="4"/>
  <c r="D62" i="4"/>
  <c r="P53" i="4"/>
  <c r="D61" i="4"/>
  <c r="H54" i="4"/>
  <c r="D59" i="4"/>
  <c r="H50" i="4"/>
  <c r="D69" i="4"/>
  <c r="P51" i="4"/>
  <c r="D57" i="4"/>
  <c r="L53" i="4"/>
  <c r="D70" i="4"/>
  <c r="P50" i="4"/>
  <c r="D67" i="4"/>
  <c r="D54" i="4"/>
  <c r="D66" i="4"/>
  <c r="D50" i="4"/>
  <c r="D70" i="5"/>
  <c r="P62" i="5"/>
  <c r="P60" i="5"/>
  <c r="L54" i="5"/>
  <c r="D67" i="5"/>
  <c r="D53" i="5"/>
  <c r="D72" i="5"/>
  <c r="D50" i="5"/>
  <c r="D68" i="5"/>
  <c r="H51" i="5"/>
  <c r="D65" i="5"/>
  <c r="L53" i="5"/>
  <c r="D71" i="5"/>
  <c r="P51" i="5"/>
  <c r="D58" i="5"/>
  <c r="D51" i="5"/>
  <c r="D61" i="5"/>
  <c r="H53" i="5"/>
  <c r="D59" i="5"/>
  <c r="L51" i="5"/>
  <c r="D60" i="5"/>
  <c r="H54" i="5"/>
  <c r="D62" i="5"/>
  <c r="P54" i="5"/>
  <c r="D63" i="5"/>
  <c r="H50" i="5"/>
  <c r="D69" i="5"/>
  <c r="L50" i="5"/>
  <c r="D66" i="5"/>
  <c r="P50" i="5"/>
  <c r="D64" i="5"/>
  <c r="D54" i="5"/>
  <c r="D57" i="5"/>
  <c r="P53" i="5"/>
  <c r="D65" i="6"/>
  <c r="P62" i="6"/>
  <c r="P60" i="6"/>
  <c r="H51" i="6"/>
  <c r="D59" i="6"/>
  <c r="P53" i="6"/>
  <c r="D64" i="6"/>
  <c r="D50" i="6"/>
  <c r="D58" i="6"/>
  <c r="L53" i="6"/>
  <c r="D63" i="6"/>
  <c r="L54" i="6"/>
  <c r="D67" i="6"/>
  <c r="D51" i="6"/>
  <c r="D60" i="6"/>
  <c r="P50" i="6"/>
  <c r="D61" i="6"/>
  <c r="L50" i="6"/>
  <c r="D66" i="6"/>
  <c r="L51" i="6"/>
  <c r="D71" i="6"/>
  <c r="H53" i="6"/>
  <c r="D62" i="6"/>
  <c r="P54" i="6"/>
  <c r="D70" i="6"/>
  <c r="H50" i="6"/>
  <c r="D72" i="6"/>
  <c r="H54" i="6"/>
  <c r="D69" i="6"/>
  <c r="P51" i="6"/>
  <c r="D68" i="6"/>
  <c r="D53" i="6"/>
  <c r="D57" i="6"/>
  <c r="D54" i="6"/>
  <c r="D66" i="7"/>
  <c r="P62" i="7"/>
  <c r="P60" i="7"/>
  <c r="D53" i="7"/>
  <c r="D58" i="7"/>
  <c r="L54" i="7"/>
  <c r="D63" i="7"/>
  <c r="H54" i="7"/>
  <c r="D65" i="7"/>
  <c r="L53" i="7"/>
  <c r="D57" i="7"/>
  <c r="P53" i="7"/>
  <c r="D71" i="7"/>
  <c r="D51" i="7"/>
  <c r="D61" i="7"/>
  <c r="L51" i="7"/>
  <c r="D60" i="7"/>
  <c r="L50" i="7"/>
  <c r="D62" i="7"/>
  <c r="P50" i="7"/>
  <c r="D67" i="7"/>
  <c r="H53" i="7"/>
  <c r="D70" i="7"/>
  <c r="P54" i="7"/>
  <c r="D64" i="7"/>
  <c r="H50" i="7"/>
  <c r="D68" i="7"/>
  <c r="D50" i="7"/>
  <c r="D72" i="7"/>
  <c r="P51" i="7"/>
  <c r="D69" i="7"/>
  <c r="H51" i="7"/>
  <c r="D59" i="7"/>
  <c r="D54" i="7"/>
  <c r="D65" i="8"/>
  <c r="P62" i="8"/>
  <c r="P60" i="8"/>
  <c r="D51" i="8"/>
  <c r="D64" i="8"/>
  <c r="D50" i="8"/>
  <c r="D58" i="8"/>
  <c r="H53" i="8"/>
  <c r="D59" i="8"/>
  <c r="L53" i="8"/>
  <c r="D70" i="8"/>
  <c r="H51" i="8"/>
  <c r="D72" i="8"/>
  <c r="L51" i="8"/>
  <c r="D60" i="8"/>
  <c r="D53" i="8"/>
  <c r="D71" i="8"/>
  <c r="L50" i="8"/>
  <c r="D63" i="8"/>
  <c r="H54" i="8"/>
  <c r="D66" i="8"/>
  <c r="P50" i="8"/>
  <c r="D61" i="8"/>
  <c r="P54" i="8"/>
  <c r="D57" i="8"/>
  <c r="P53" i="8"/>
  <c r="D68" i="8"/>
  <c r="D54" i="8"/>
  <c r="D69" i="8"/>
  <c r="P51" i="8"/>
  <c r="D62" i="8"/>
  <c r="H50" i="8"/>
  <c r="D67" i="8"/>
  <c r="L54" i="8"/>
  <c r="D69" i="9"/>
  <c r="P60" i="9"/>
  <c r="D53" i="9"/>
  <c r="D63" i="9"/>
  <c r="H51" i="9"/>
  <c r="D67" i="9"/>
  <c r="H53" i="9"/>
  <c r="D57" i="9"/>
  <c r="P54" i="9"/>
  <c r="D64" i="9"/>
  <c r="D50" i="9"/>
  <c r="D60" i="9"/>
  <c r="L51" i="9"/>
  <c r="D58" i="9"/>
  <c r="H50" i="9"/>
  <c r="D68" i="9"/>
  <c r="P53" i="9"/>
  <c r="D71" i="9"/>
  <c r="D51" i="9"/>
  <c r="D59" i="9"/>
  <c r="P50" i="9"/>
  <c r="D65" i="9"/>
  <c r="L53" i="9"/>
  <c r="D61" i="9"/>
  <c r="P51" i="9"/>
  <c r="D66" i="9"/>
  <c r="D54" i="9"/>
  <c r="D72" i="9"/>
  <c r="L54" i="9"/>
  <c r="D62" i="9"/>
  <c r="H54" i="9"/>
  <c r="D70" i="9"/>
  <c r="L50" i="9"/>
  <c r="P60" i="10"/>
  <c r="D59" i="10"/>
  <c r="L51" i="10"/>
  <c r="D72" i="10"/>
  <c r="P50" i="10"/>
  <c r="D60" i="10"/>
  <c r="H53" i="10"/>
  <c r="D58" i="10"/>
  <c r="P54" i="10"/>
  <c r="D69" i="10"/>
  <c r="D51" i="10"/>
  <c r="D61" i="10"/>
  <c r="L50" i="10"/>
  <c r="D64" i="10"/>
  <c r="P53" i="10"/>
  <c r="D63" i="10"/>
  <c r="H54" i="10"/>
  <c r="D71" i="10"/>
  <c r="L54" i="10"/>
  <c r="D70" i="10"/>
  <c r="H51" i="10"/>
  <c r="D65" i="10"/>
  <c r="L53" i="10"/>
  <c r="D68" i="10"/>
  <c r="P51" i="10"/>
  <c r="D57" i="10"/>
  <c r="D54" i="10"/>
  <c r="D67" i="10"/>
  <c r="D53" i="10"/>
  <c r="D66" i="10"/>
  <c r="H50" i="10"/>
  <c r="D62" i="10"/>
  <c r="D50" i="10"/>
  <c r="D65" i="11"/>
  <c r="P60" i="11"/>
  <c r="H50" i="11"/>
  <c r="D57" i="11"/>
  <c r="P51" i="11"/>
  <c r="D67" i="11"/>
  <c r="H54" i="11"/>
  <c r="D61" i="11"/>
  <c r="P54" i="11"/>
  <c r="D59" i="11"/>
  <c r="P50" i="11"/>
  <c r="D70" i="11"/>
  <c r="L50" i="11"/>
  <c r="D68" i="11"/>
  <c r="H51" i="11"/>
  <c r="D63" i="11"/>
  <c r="D54" i="11"/>
  <c r="D69" i="11"/>
  <c r="P53" i="11"/>
  <c r="D64" i="11"/>
  <c r="L54" i="11"/>
  <c r="D62" i="11"/>
  <c r="L53" i="11"/>
  <c r="D66" i="11"/>
  <c r="D51" i="11"/>
  <c r="D58" i="11"/>
  <c r="H53" i="11"/>
  <c r="D71" i="11"/>
  <c r="D53" i="11"/>
  <c r="D72" i="11"/>
  <c r="L51" i="11"/>
  <c r="D60" i="11"/>
  <c r="D50" i="11"/>
  <c r="D72" i="12"/>
  <c r="P60" i="12"/>
  <c r="L51" i="12"/>
  <c r="D58" i="12"/>
  <c r="P50" i="12"/>
  <c r="D62" i="12"/>
  <c r="L50" i="12"/>
  <c r="D63" i="12"/>
  <c r="H53" i="12"/>
  <c r="D65" i="12"/>
  <c r="H51" i="12"/>
  <c r="D70" i="12"/>
  <c r="P51" i="12"/>
  <c r="D71" i="12"/>
  <c r="H50" i="12"/>
  <c r="D57" i="12"/>
  <c r="L53" i="12"/>
  <c r="D59" i="12"/>
  <c r="P54" i="12"/>
  <c r="D69" i="12"/>
  <c r="D50" i="12"/>
  <c r="D61" i="12"/>
  <c r="L54" i="12"/>
  <c r="D68" i="12"/>
  <c r="P53" i="12"/>
  <c r="D67" i="12"/>
  <c r="H54" i="12"/>
  <c r="D66" i="12"/>
  <c r="D54" i="12"/>
  <c r="D64" i="12"/>
  <c r="D53" i="12"/>
  <c r="D60" i="12"/>
  <c r="D51" i="12"/>
  <c r="D67" i="13"/>
  <c r="P60" i="13"/>
  <c r="H51" i="13"/>
  <c r="D66" i="13"/>
  <c r="D50" i="13"/>
  <c r="D58" i="13"/>
  <c r="D51" i="13"/>
  <c r="D60" i="13"/>
  <c r="P53" i="13"/>
  <c r="D69" i="13"/>
  <c r="H54" i="13"/>
  <c r="D70" i="13"/>
  <c r="L53" i="13"/>
  <c r="D72" i="13"/>
  <c r="D54" i="13"/>
  <c r="D71" i="13"/>
  <c r="P51" i="13"/>
  <c r="D57" i="13"/>
  <c r="H50" i="13"/>
  <c r="D65" i="13"/>
  <c r="P54" i="13"/>
  <c r="D64" i="13"/>
  <c r="L54" i="13"/>
  <c r="D61" i="13"/>
  <c r="P50" i="13"/>
  <c r="D59" i="13"/>
  <c r="H53" i="13"/>
  <c r="D63" i="13"/>
  <c r="L50" i="13"/>
  <c r="D68" i="13"/>
  <c r="D53" i="13"/>
  <c r="D62" i="13"/>
  <c r="L51" i="13"/>
  <c r="D72" i="14"/>
  <c r="P60" i="14"/>
  <c r="H51" i="14"/>
  <c r="D61" i="14"/>
  <c r="D50" i="14"/>
  <c r="D71" i="14"/>
  <c r="L53" i="14"/>
  <c r="D67" i="14"/>
  <c r="P53" i="14"/>
  <c r="D66" i="14"/>
  <c r="H54" i="14"/>
  <c r="D64" i="14"/>
  <c r="P51" i="14"/>
  <c r="D70" i="14"/>
  <c r="L50" i="14"/>
  <c r="D65" i="14"/>
  <c r="H50" i="14"/>
  <c r="D60" i="14"/>
  <c r="D51" i="14"/>
  <c r="D63" i="14"/>
  <c r="H53" i="14"/>
  <c r="D57" i="14"/>
  <c r="L54" i="14"/>
  <c r="D68" i="14"/>
  <c r="P50" i="14"/>
  <c r="D58" i="14"/>
  <c r="D54" i="14"/>
  <c r="D69" i="14"/>
  <c r="P54" i="14"/>
  <c r="D62" i="14"/>
  <c r="D53" i="14"/>
  <c r="D59" i="14"/>
  <c r="L51" i="14"/>
  <c r="D64" i="15"/>
  <c r="P60" i="15"/>
  <c r="H50" i="15"/>
  <c r="D70" i="15"/>
  <c r="L51" i="15"/>
  <c r="D72" i="15"/>
  <c r="L54" i="15"/>
  <c r="D67" i="15"/>
  <c r="P54" i="15"/>
  <c r="D58" i="15"/>
  <c r="P50" i="15"/>
  <c r="D66" i="15"/>
  <c r="P53" i="15"/>
  <c r="D63" i="15"/>
  <c r="H54" i="15"/>
  <c r="D65" i="15"/>
  <c r="D51" i="15"/>
  <c r="D60" i="15"/>
  <c r="D53" i="15"/>
  <c r="D71" i="15"/>
  <c r="H51" i="15"/>
  <c r="D59" i="15"/>
  <c r="H53" i="15"/>
  <c r="D68" i="15"/>
  <c r="P51" i="15"/>
  <c r="D57" i="15"/>
  <c r="D50" i="15"/>
  <c r="D69" i="15"/>
  <c r="L53" i="15"/>
  <c r="D61" i="15"/>
  <c r="D54" i="15"/>
  <c r="D62" i="15"/>
  <c r="L50" i="15"/>
  <c r="D65" i="16"/>
  <c r="P60" i="16"/>
  <c r="H50" i="16"/>
  <c r="D57" i="16"/>
  <c r="P54" i="16"/>
  <c r="D70" i="16"/>
  <c r="P51" i="16"/>
  <c r="D64" i="16"/>
  <c r="H51" i="16"/>
  <c r="D60" i="16"/>
  <c r="P50" i="16"/>
  <c r="D62" i="16"/>
  <c r="H53" i="16"/>
  <c r="D67" i="16"/>
  <c r="H54" i="16"/>
  <c r="D66" i="16"/>
  <c r="L51" i="16"/>
  <c r="D61" i="16"/>
  <c r="D53" i="16"/>
  <c r="D69" i="16"/>
  <c r="D54" i="16"/>
  <c r="D63" i="16"/>
  <c r="L53" i="16"/>
  <c r="D68" i="16"/>
  <c r="D51" i="16"/>
  <c r="D71" i="16"/>
  <c r="D50" i="16"/>
  <c r="D72" i="16"/>
  <c r="P53" i="16"/>
  <c r="D58" i="16"/>
  <c r="L54" i="16"/>
  <c r="D59" i="16"/>
  <c r="L50" i="16"/>
  <c r="D65" i="18"/>
  <c r="P60" i="18"/>
  <c r="L54" i="18"/>
  <c r="D58" i="18"/>
  <c r="L51" i="18"/>
  <c r="D70" i="18"/>
  <c r="L53" i="18"/>
  <c r="D57" i="18"/>
  <c r="D51" i="18"/>
  <c r="D60" i="18"/>
  <c r="D53" i="18"/>
  <c r="D66" i="18"/>
  <c r="L50" i="18"/>
  <c r="D68" i="18"/>
  <c r="P54" i="18"/>
  <c r="D64" i="18"/>
  <c r="H53" i="18"/>
  <c r="D69" i="18"/>
  <c r="D50" i="18"/>
  <c r="D62" i="18"/>
  <c r="P53" i="18"/>
  <c r="D71" i="18"/>
  <c r="H54" i="18"/>
  <c r="D59" i="18"/>
  <c r="P51" i="18"/>
  <c r="D72" i="18"/>
  <c r="D54" i="18"/>
  <c r="D67" i="18"/>
  <c r="P50" i="18"/>
  <c r="D61" i="18"/>
  <c r="H50" i="18"/>
  <c r="D63" i="18"/>
  <c r="H51" i="18"/>
  <c r="D63" i="19"/>
  <c r="P60" i="19"/>
  <c r="L50" i="19"/>
  <c r="D57" i="19"/>
  <c r="L51" i="19"/>
  <c r="D58" i="19"/>
  <c r="L54" i="19"/>
  <c r="D70" i="19"/>
  <c r="D51" i="19"/>
  <c r="D64" i="19"/>
  <c r="D50" i="19"/>
  <c r="D59" i="19"/>
  <c r="L53" i="19"/>
  <c r="D66" i="19"/>
  <c r="P54" i="19"/>
  <c r="D71" i="19"/>
  <c r="H51" i="19"/>
  <c r="D67" i="19"/>
  <c r="D53" i="19"/>
  <c r="D72" i="19"/>
  <c r="P50" i="19"/>
  <c r="D68" i="19"/>
  <c r="H53" i="19"/>
  <c r="D62" i="19"/>
  <c r="P51" i="19"/>
  <c r="D61" i="19"/>
  <c r="D54" i="19"/>
  <c r="D69" i="19"/>
  <c r="P53" i="19"/>
  <c r="D65" i="19"/>
  <c r="H50" i="19"/>
  <c r="D60" i="19"/>
  <c r="H54" i="19"/>
  <c r="V20" i="20"/>
  <c r="U20" i="20"/>
  <c r="V39" i="20"/>
  <c r="U39" i="20"/>
  <c r="V58" i="20"/>
  <c r="U58" i="20"/>
  <c r="V96" i="20"/>
  <c r="U96" i="20"/>
  <c r="V115" i="20"/>
  <c r="U115" i="20"/>
  <c r="V134" i="20"/>
  <c r="U134" i="20"/>
  <c r="V153" i="20"/>
  <c r="U153" i="20"/>
  <c r="V172" i="20"/>
  <c r="U172" i="20"/>
  <c r="U191" i="20"/>
  <c r="V175" i="20"/>
  <c r="V210" i="20"/>
  <c r="U210" i="20"/>
  <c r="V229" i="20"/>
  <c r="U229" i="20"/>
  <c r="V248" i="20"/>
  <c r="U248" i="20"/>
  <c r="V267" i="20"/>
  <c r="U267" i="20"/>
  <c r="V286" i="20"/>
  <c r="U286" i="20"/>
  <c r="V305" i="20"/>
  <c r="U305" i="20"/>
  <c r="D42" i="1" l="1"/>
  <c r="T55" i="1"/>
  <c r="D48" i="1"/>
  <c r="T54" i="1"/>
  <c r="D51" i="1"/>
  <c r="T53" i="1"/>
  <c r="N31" i="1"/>
  <c r="E31" i="1"/>
  <c r="L31" i="1"/>
  <c r="R31" i="1"/>
  <c r="D31" i="1"/>
  <c r="S31" i="1"/>
  <c r="G31" i="1"/>
  <c r="Q31" i="1"/>
  <c r="H31" i="1"/>
  <c r="K31" i="1"/>
  <c r="I31" i="1"/>
  <c r="C31" i="1"/>
  <c r="D36" i="1"/>
  <c r="T48" i="1"/>
  <c r="J75" i="19"/>
  <c r="J75" i="18"/>
  <c r="J74" i="19"/>
  <c r="J74" i="18"/>
  <c r="T51" i="1"/>
  <c r="D52" i="1"/>
  <c r="T29" i="1"/>
  <c r="D49" i="1"/>
  <c r="T22" i="1"/>
  <c r="D41" i="1"/>
  <c r="T15" i="1"/>
  <c r="T36" i="1"/>
  <c r="B31" i="1"/>
  <c r="T8" i="1"/>
  <c r="D75" i="19" l="1"/>
  <c r="D75" i="18"/>
  <c r="D75" i="16"/>
  <c r="D75" i="15"/>
  <c r="D75" i="14"/>
  <c r="D75" i="13"/>
  <c r="D75" i="12"/>
  <c r="D75" i="11"/>
  <c r="D75" i="10"/>
  <c r="D75" i="9"/>
  <c r="D75" i="7"/>
  <c r="D75" i="6"/>
  <c r="D75" i="5"/>
  <c r="D75" i="4"/>
  <c r="D75" i="3"/>
  <c r="D75" i="2"/>
  <c r="T31" i="1"/>
  <c r="T39" i="1"/>
  <c r="T42" i="1"/>
  <c r="T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4DE8AC-E86D-4D8D-8B24-031343A55D81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<sst xmlns="http://schemas.openxmlformats.org/spreadsheetml/2006/main" count="8793" uniqueCount="1565">
  <si>
    <t>2025 BDFL SEASON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</si>
  <si>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</si>
  <si>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</si>
  <si>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</si>
  <si>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</si>
  <si>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</si>
  <si>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</si>
  <si>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</si>
  <si>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</si>
  <si>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</si>
  <si>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</si>
  <si>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</si>
  <si>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</si>
  <si>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</si>
  <si>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</si>
  <si>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</si>
  <si>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</si>
  <si>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</si>
  <si>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</si>
  <si>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Totals</t>
  </si>
  <si>
    <t>GRAY BEARD DIVISION</t>
  </si>
  <si>
    <t>Cheetahs</t>
  </si>
  <si>
    <t>Grenadiers</t>
  </si>
  <si>
    <t>Mayors</t>
  </si>
  <si>
    <t>PowerSleds</t>
  </si>
  <si>
    <t>GRAY BEARD TOTALS</t>
  </si>
  <si>
    <t>RED NECK DIVISION</t>
  </si>
  <si>
    <t>Armadillos</t>
  </si>
  <si>
    <t>Bullets</t>
  </si>
  <si>
    <t>Gamblers</t>
  </si>
  <si>
    <t>Bellcows</t>
  </si>
  <si>
    <t>RED NECK TOTALS</t>
  </si>
  <si>
    <t>YELLOW HAMMER DIVISION</t>
  </si>
  <si>
    <t>Blitz</t>
  </si>
  <si>
    <t>Dogs</t>
  </si>
  <si>
    <t>Juggernauts</t>
  </si>
  <si>
    <t>Wildcats</t>
  </si>
  <si>
    <t>YELLOW HAMMER TOTALS</t>
  </si>
  <si>
    <t>GREEN HORN DIVISION</t>
  </si>
  <si>
    <t>Sloth Monsters</t>
  </si>
  <si>
    <t>Vulcans</t>
  </si>
  <si>
    <t>Freebirds</t>
  </si>
  <si>
    <t>Bandits</t>
  </si>
  <si>
    <t>GREEN HORN TOTALS</t>
  </si>
  <si>
    <t>GRAND TOTALS</t>
  </si>
  <si>
    <t>2025 BDFL STANDINGS</t>
  </si>
  <si>
    <t>2025 BDFL POWER RANKINGS</t>
  </si>
  <si>
    <t>Win</t>
  </si>
  <si>
    <t>Loss</t>
  </si>
  <si>
    <t>Total</t>
  </si>
  <si>
    <t>Avg.</t>
  </si>
  <si>
    <t>Division Total:</t>
  </si>
  <si>
    <t>CHE</t>
  </si>
  <si>
    <t>FRE</t>
  </si>
  <si>
    <t>DOG</t>
  </si>
  <si>
    <t>WIL</t>
  </si>
  <si>
    <t>GAM</t>
  </si>
  <si>
    <t>SM</t>
  </si>
  <si>
    <t>GRE</t>
  </si>
  <si>
    <t>ARM</t>
  </si>
  <si>
    <t>OPENING WEEK</t>
  </si>
  <si>
    <t>WEEK #1</t>
  </si>
  <si>
    <t>ALL NFL TEAMS PLAYING</t>
  </si>
  <si>
    <t xml:space="preserve"> </t>
  </si>
  <si>
    <t>IN</t>
  </si>
  <si>
    <t>QB</t>
  </si>
  <si>
    <t>Jackson/BAL</t>
  </si>
  <si>
    <t>Mahomes/KC</t>
  </si>
  <si>
    <t>Hurts/PHI</t>
  </si>
  <si>
    <t>Goff/DET</t>
  </si>
  <si>
    <t>RB</t>
  </si>
  <si>
    <t>Montgomery/DET</t>
  </si>
  <si>
    <t>Henderson/NE</t>
  </si>
  <si>
    <t>Kamara/NO</t>
  </si>
  <si>
    <t>Henry/BAL</t>
  </si>
  <si>
    <t>Ford/CLE</t>
  </si>
  <si>
    <t>Hall/NYJ</t>
  </si>
  <si>
    <t>Mason/MIN</t>
  </si>
  <si>
    <t>Taylor/IND</t>
  </si>
  <si>
    <t>WR</t>
  </si>
  <si>
    <t>Higgins/CIN</t>
  </si>
  <si>
    <t>Brown/PHI</t>
  </si>
  <si>
    <t>Bowers/LV</t>
  </si>
  <si>
    <t>London/ATL</t>
  </si>
  <si>
    <t>McLaurin/WAS</t>
  </si>
  <si>
    <t>Kittle/SF</t>
  </si>
  <si>
    <t>McConkey/LAC</t>
  </si>
  <si>
    <t>Hunter/JAX</t>
  </si>
  <si>
    <t>Egbuka/TB</t>
  </si>
  <si>
    <t>Njigba/SEA</t>
  </si>
  <si>
    <t>Jeudy/CLE</t>
  </si>
  <si>
    <t>Mims/DEN</t>
  </si>
  <si>
    <t>PK</t>
  </si>
  <si>
    <t>Reichard/MIN</t>
  </si>
  <si>
    <t>Koo/ATL</t>
  </si>
  <si>
    <t>Lutz/DEN</t>
  </si>
  <si>
    <t>Bates/DET</t>
  </si>
  <si>
    <t>DF</t>
  </si>
  <si>
    <t>Denver</t>
  </si>
  <si>
    <t>San Francisco</t>
  </si>
  <si>
    <t>Cincinnati</t>
  </si>
  <si>
    <t>Chicago</t>
  </si>
  <si>
    <t>TOTAL</t>
  </si>
  <si>
    <t>IL</t>
  </si>
  <si>
    <t>Tagovailoa/MIA</t>
  </si>
  <si>
    <t>Love/GB</t>
  </si>
  <si>
    <t>Herbert/LAC</t>
  </si>
  <si>
    <t>Allen/BUF</t>
  </si>
  <si>
    <t>Robinson/ATL</t>
  </si>
  <si>
    <t>Brown/CIN</t>
  </si>
  <si>
    <t>Jacobs/GB</t>
  </si>
  <si>
    <t>Harris/LAC</t>
  </si>
  <si>
    <t>Achane/MIA</t>
  </si>
  <si>
    <t>Johnson/PIT</t>
  </si>
  <si>
    <t>Jones/MIN</t>
  </si>
  <si>
    <t>Swift/CHI</t>
  </si>
  <si>
    <t>Nacua/LAR</t>
  </si>
  <si>
    <t>Jefferson/MIN</t>
  </si>
  <si>
    <t>Harrison/ARI</t>
  </si>
  <si>
    <t>Hill/MIA</t>
  </si>
  <si>
    <t>Waddle/MIA</t>
  </si>
  <si>
    <t>Williams/DET</t>
  </si>
  <si>
    <t>Wilson/NYJ</t>
  </si>
  <si>
    <t>Samuel/WAS</t>
  </si>
  <si>
    <t>Ertz/WAS</t>
  </si>
  <si>
    <t>Flowers/BAL</t>
  </si>
  <si>
    <t>Kraft/GB</t>
  </si>
  <si>
    <t>Diggs/NE</t>
  </si>
  <si>
    <t>Dicker/LAC</t>
  </si>
  <si>
    <t>Fairbairn/HOU</t>
  </si>
  <si>
    <t>Elliott/PHI</t>
  </si>
  <si>
    <t>Gay/WAS</t>
  </si>
  <si>
    <t>Philadelphia</t>
  </si>
  <si>
    <t>Detroit</t>
  </si>
  <si>
    <t xml:space="preserve">Green Bay </t>
  </si>
  <si>
    <t>Baltimore</t>
  </si>
  <si>
    <t>Mayfield/TB</t>
  </si>
  <si>
    <t>Daniels/WAS</t>
  </si>
  <si>
    <t>Ward/TEN</t>
  </si>
  <si>
    <t>Nix/DEN</t>
  </si>
  <si>
    <t>McCaffery/SF</t>
  </si>
  <si>
    <t>Walker/SEA</t>
  </si>
  <si>
    <t>Barkley/PHI</t>
  </si>
  <si>
    <t>Irving/TB</t>
  </si>
  <si>
    <t>Pollard/TEN</t>
  </si>
  <si>
    <t>Hubbard/CAR</t>
  </si>
  <si>
    <t>Etienne/JAX</t>
  </si>
  <si>
    <t>Charbonnet/SEA</t>
  </si>
  <si>
    <t>Lamb/DAL</t>
  </si>
  <si>
    <t>Odunze/CHI</t>
  </si>
  <si>
    <t>St.Brown/DET</t>
  </si>
  <si>
    <t>Pickens/DAL</t>
  </si>
  <si>
    <t>Metcalf/PIT</t>
  </si>
  <si>
    <t>Worthy/KC</t>
  </si>
  <si>
    <t>Collins/HOU</t>
  </si>
  <si>
    <t>Pearsall/SF</t>
  </si>
  <si>
    <t>McBride/ARI</t>
  </si>
  <si>
    <t>Golden/GB</t>
  </si>
  <si>
    <t>Thielen/MIN</t>
  </si>
  <si>
    <t>Meyers/LV</t>
  </si>
  <si>
    <t>Katy/LAR</t>
  </si>
  <si>
    <t>McLaughlin/TB</t>
  </si>
  <si>
    <t>McPherson/CIN</t>
  </si>
  <si>
    <t>Little/JAX</t>
  </si>
  <si>
    <t>Buffalo</t>
  </si>
  <si>
    <t>Washington</t>
  </si>
  <si>
    <t>Kansas City</t>
  </si>
  <si>
    <t>Arizona</t>
  </si>
  <si>
    <t>Williams/CHI</t>
  </si>
  <si>
    <t>Burrow/CIN</t>
  </si>
  <si>
    <t>Murray/ARI</t>
  </si>
  <si>
    <t>Prescott/DAL</t>
  </si>
  <si>
    <t>Gibbs/DET</t>
  </si>
  <si>
    <t>Conner/ARI</t>
  </si>
  <si>
    <t>Cook/BUF</t>
  </si>
  <si>
    <t>Williams/LAR</t>
  </si>
  <si>
    <t>Harvey/DEN</t>
  </si>
  <si>
    <t>Pacheco/KC</t>
  </si>
  <si>
    <t>Warren/PIT</t>
  </si>
  <si>
    <t>Jeanty/LV</t>
  </si>
  <si>
    <t>Nabers/NYG</t>
  </si>
  <si>
    <t>Sutton/DEN</t>
  </si>
  <si>
    <t>Thomas/JAC</t>
  </si>
  <si>
    <t>Chase/CIN</t>
  </si>
  <si>
    <t>Smith/PHI</t>
  </si>
  <si>
    <t>Moore/CHI</t>
  </si>
  <si>
    <t>Kincaid/BUF</t>
  </si>
  <si>
    <t>Evans/TB</t>
  </si>
  <si>
    <t>Andrews/BAL</t>
  </si>
  <si>
    <t>Coleman/BUF</t>
  </si>
  <si>
    <t>Doubs/GB</t>
  </si>
  <si>
    <t>LaPorta/DET</t>
  </si>
  <si>
    <t>Carlson/LV</t>
  </si>
  <si>
    <t>McManus/GB</t>
  </si>
  <si>
    <t>Aubrey/DAL</t>
  </si>
  <si>
    <t>Myers/SEA</t>
  </si>
  <si>
    <t>NY Jets</t>
  </si>
  <si>
    <t>Atlanta</t>
  </si>
  <si>
    <t>Tennessee</t>
  </si>
  <si>
    <t>Jacksonville</t>
  </si>
  <si>
    <t xml:space="preserve">THE BDFL SCOREBOARD </t>
  </si>
  <si>
    <t>EL</t>
  </si>
  <si>
    <t>Vulcans (-2.5)</t>
  </si>
  <si>
    <t>ww</t>
  </si>
  <si>
    <t>Blitz (P)</t>
  </si>
  <si>
    <t>Cheetahs (-1.5)</t>
  </si>
  <si>
    <t>PowerSleds (-2.5)</t>
  </si>
  <si>
    <t>Grenadiers (-1.5)</t>
  </si>
  <si>
    <t>Mayors (P)</t>
  </si>
  <si>
    <t>Dogs (-1.5)</t>
  </si>
  <si>
    <t>Wildcats (-1.5)</t>
  </si>
  <si>
    <t>Week #1 Totals</t>
  </si>
  <si>
    <t>Pts</t>
  </si>
  <si>
    <t>Comments</t>
  </si>
  <si>
    <t>Weekly Awards</t>
  </si>
  <si>
    <t>The Boys of Biloxi take over the casino at the horse track</t>
  </si>
  <si>
    <t>Big Daddy of the Week</t>
  </si>
  <si>
    <t>The Bellcows answer the bell to tame the Cheetahs</t>
  </si>
  <si>
    <t>QB-Allen/BUF</t>
  </si>
  <si>
    <t>The Cheetahs can run, but they can't hide on Monday Night</t>
  </si>
  <si>
    <t>Top Gun</t>
  </si>
  <si>
    <t>The Vulcans get the first demerit from the league in Week 1</t>
  </si>
  <si>
    <t>DaBlitz comes out firing to knock off the Sloths at River Run Park</t>
  </si>
  <si>
    <t>Toilet Seat</t>
  </si>
  <si>
    <t>The G-Men ride Josh Allen past the Texas Armada</t>
  </si>
  <si>
    <t>The Sleds power past the Bullets in overtime for the victr'y</t>
  </si>
  <si>
    <t>Bone Head</t>
  </si>
  <si>
    <t>The Bullets had to spit out the premature victr'y chicken</t>
  </si>
  <si>
    <t>The Dogs barked enough from the porch to scare off the Bandits</t>
  </si>
  <si>
    <t>The Bandits get scared off in Brookside by the barking Dogs</t>
  </si>
  <si>
    <t>Week 2 Match-Ups/Lines</t>
  </si>
  <si>
    <t>The Texas Armada finds Mineral Springs hard to navigate</t>
  </si>
  <si>
    <t>GRE @ BEL (-1.5)</t>
  </si>
  <si>
    <t>The Wildcats weren't impressive, but still got the win</t>
  </si>
  <si>
    <t>DOG @ VUL (-2.5)</t>
  </si>
  <si>
    <t>The 'Birds got caught up in the pollution cloud above Western Hills</t>
  </si>
  <si>
    <t>BLZ (-2.5) @ BAN</t>
  </si>
  <si>
    <t>Mayors cave to the Gambino and lowered the tax on gambling</t>
  </si>
  <si>
    <t>WIL (-1.5) @ SM</t>
  </si>
  <si>
    <t>The Sloth Monsters get bombed by DaBlitz in Northport</t>
  </si>
  <si>
    <t>JUG @ FRE (-2.5)</t>
  </si>
  <si>
    <t>Nauts were lethargic in losing on Ed Bruce Field at Driver Stadium</t>
  </si>
  <si>
    <t>MAY @ ARM (-1.5)</t>
  </si>
  <si>
    <t>PS @ GAM (-2.5)</t>
  </si>
  <si>
    <t>Power Rankings Leader</t>
  </si>
  <si>
    <t>Wizardz Winnerz</t>
  </si>
  <si>
    <t>Even Steven</t>
  </si>
  <si>
    <t>CHE (-2.5) @ BUL</t>
  </si>
  <si>
    <t>Red Neck Division</t>
  </si>
  <si>
    <t>ELVO</t>
  </si>
  <si>
    <t>I stand corrected</t>
  </si>
  <si>
    <t>WORM RULE IN PLAY WEEK #2</t>
  </si>
  <si>
    <t>WEEK #2</t>
  </si>
  <si>
    <t>Merritt/WAS</t>
  </si>
  <si>
    <t>Ferguson/DAL</t>
  </si>
  <si>
    <t>Bateman/BAL</t>
  </si>
  <si>
    <t>LA Rams</t>
  </si>
  <si>
    <t>Dobbins/DEN</t>
  </si>
  <si>
    <t>Stafford/LAR</t>
  </si>
  <si>
    <t>Johnston/LAC</t>
  </si>
  <si>
    <t>Karty/LAR</t>
  </si>
  <si>
    <t>Loop/BAL</t>
  </si>
  <si>
    <t>Boswell/PIT</t>
  </si>
  <si>
    <t>Minnesota</t>
  </si>
  <si>
    <t>Sampson/CLE</t>
  </si>
  <si>
    <t>Thomas/JAX</t>
  </si>
  <si>
    <t>Seattle</t>
  </si>
  <si>
    <t>Dallas</t>
  </si>
  <si>
    <t>Cheetahs (-2.5)</t>
  </si>
  <si>
    <t>Armadillos (-1.5)</t>
  </si>
  <si>
    <t>Freebirds (-1.5)</t>
  </si>
  <si>
    <t>Blitz (-2.5)</t>
  </si>
  <si>
    <t>Gamblers (-2.5)</t>
  </si>
  <si>
    <t>Bellcows (-2.5)</t>
  </si>
  <si>
    <t>Week #2 Totals</t>
  </si>
  <si>
    <t>The Bellcows sit atop the BDFL after two weeks</t>
  </si>
  <si>
    <t>The Mayors bounceback in Week 2 with a big win</t>
  </si>
  <si>
    <t>PK-Aubrey/DAL</t>
  </si>
  <si>
    <t>The Sloth Monsters maul the Wildcats at the Hoover Met</t>
  </si>
  <si>
    <t>The Wildcats finish second in the "Biggest Loser" contest in W2</t>
  </si>
  <si>
    <t>The "Biggest Loser" award in Week 2 goes to the Grenadiers</t>
  </si>
  <si>
    <t>DaBlitz is keeping the Aladdin Scoring System (@$$) in check</t>
  </si>
  <si>
    <t>The Gambino is 2-0 and talking about being a legit contender</t>
  </si>
  <si>
    <t>The traveling Dogs are doing well on the road in the BDFL</t>
  </si>
  <si>
    <t>The Cheetahs ran so fast through Benton that they didn't know JS</t>
  </si>
  <si>
    <t>The PowerSleds took it on the chin at the Beau Rivage</t>
  </si>
  <si>
    <t>Week 3 Match-Ups/Lines</t>
  </si>
  <si>
    <t>The Bandits got carpet bombed at home by DaBlitz</t>
  </si>
  <si>
    <t>FRE (-2.5) @ BUL</t>
  </si>
  <si>
    <t>The Juggernauts owe the Dreaded Schedule Maker a six-pack</t>
  </si>
  <si>
    <t>WIL (-2.5) @ ARM</t>
  </si>
  <si>
    <t>Skynyrd gets the power pulled at Black Creek before last song</t>
  </si>
  <si>
    <t>JUG @ GAM (-1.5)</t>
  </si>
  <si>
    <t>The defending champs are looking for some answers after W2</t>
  </si>
  <si>
    <t>BLZ @ BEL (-2.5)</t>
  </si>
  <si>
    <t>The Bullets are 0-2 and have no excuses for being 0-2</t>
  </si>
  <si>
    <t>SM (-2.5) @ CHE</t>
  </si>
  <si>
    <t>The Texas Armada is shipwrecked in Shreveport</t>
  </si>
  <si>
    <t>BAN @ PS (-1.5)</t>
  </si>
  <si>
    <t>VUL @ MAY (-2.5)</t>
  </si>
  <si>
    <t>Keeping pace</t>
  </si>
  <si>
    <t>DOG @ GRE (-1.5)</t>
  </si>
  <si>
    <t>Gray Beard Division</t>
  </si>
  <si>
    <t>Lines too soft</t>
  </si>
  <si>
    <t>WORM RULE IN PLAY</t>
  </si>
  <si>
    <t>WEEK #3</t>
  </si>
  <si>
    <t>WEEKLY ONE ROSTER MOVE (WORM)</t>
  </si>
  <si>
    <t>Darnold/SEA</t>
  </si>
  <si>
    <t>Henry/NE</t>
  </si>
  <si>
    <t>Grupe/NO</t>
  </si>
  <si>
    <t>Gano/NYG</t>
  </si>
  <si>
    <t>Cleveland</t>
  </si>
  <si>
    <t>Tampa Bay</t>
  </si>
  <si>
    <t>LW</t>
  </si>
  <si>
    <t>Williams/DAL</t>
  </si>
  <si>
    <t>Brown/KC</t>
  </si>
  <si>
    <t>Allen/LAC</t>
  </si>
  <si>
    <t>Prater/BUF</t>
  </si>
  <si>
    <t>Wentz/MIN</t>
  </si>
  <si>
    <t>Lamb/TEN</t>
  </si>
  <si>
    <t xml:space="preserve">Washington </t>
  </si>
  <si>
    <t>Penix/ ATL</t>
  </si>
  <si>
    <t>Shrader/IND</t>
  </si>
  <si>
    <t>Freebirds (-2.5)</t>
  </si>
  <si>
    <t>Sloth Monsters (-2.5)</t>
  </si>
  <si>
    <t>Wildcats (-2.5)</t>
  </si>
  <si>
    <t>Mayors (-2.5)</t>
  </si>
  <si>
    <t>Gamblers (-1.5)</t>
  </si>
  <si>
    <t>Week #3 Totals</t>
  </si>
  <si>
    <t>The Wildcats explode on Monday Night to win the Top Gun award</t>
  </si>
  <si>
    <t>The Cheetahs outscore the Sloths in an old-fashioned barnburner</t>
  </si>
  <si>
    <t>RB-Taylor/IND</t>
  </si>
  <si>
    <t>The Sloths fall a point short in the highest scoring game ever</t>
  </si>
  <si>
    <t>DaBlitz bombs the Bellcows to remain unbeaten</t>
  </si>
  <si>
    <t>The Mayors pound the Vulcans in the Tragic City Classic</t>
  </si>
  <si>
    <t>The 'Nauts roll over the Gamblers down on the Gulf of America</t>
  </si>
  <si>
    <t>The Dogs appropriately win the "Battle for Dogtown"</t>
  </si>
  <si>
    <t>The Bullets win Brother Bowl I in Lowndesboro at Rebel Stadium</t>
  </si>
  <si>
    <t>The G-Men are 1-2 and scratching their heads already in 2025</t>
  </si>
  <si>
    <t>The Freebirds lose a few feathers in the year's 1st Brother Bowl</t>
  </si>
  <si>
    <t>Week 4 Match-Ups/Lines</t>
  </si>
  <si>
    <t>The Bellcows get knocked from the league's unbeaten list</t>
  </si>
  <si>
    <t>BUL (-2.5) @ GAM</t>
  </si>
  <si>
    <t>The Texas Armada gets boatraced on the Red River</t>
  </si>
  <si>
    <t>ARM @ BEL (-3.5)</t>
  </si>
  <si>
    <t>The PowerSleds catch break from the Dreaded Schedule Maker</t>
  </si>
  <si>
    <t>PS @ CHE (-3.5)</t>
  </si>
  <si>
    <t>The Cahaba River Bandits have a bad case of the injury bug</t>
  </si>
  <si>
    <t>MAY @ GRE (-1.5)</t>
  </si>
  <si>
    <t>The defending champs are looking like chumps in 2025</t>
  </si>
  <si>
    <t>WIL @ JUG (P)</t>
  </si>
  <si>
    <t>The Gambino is focused on more shrimp salad than football</t>
  </si>
  <si>
    <t>DOG (-1.5) @ BLZ</t>
  </si>
  <si>
    <t>BAN @ VUL (-1.5)</t>
  </si>
  <si>
    <t>Commanding</t>
  </si>
  <si>
    <t>FRE @ SM (-2.5)</t>
  </si>
  <si>
    <t>Yellow Hammer Division</t>
  </si>
  <si>
    <t>Sucking</t>
  </si>
  <si>
    <t>WEEK #4</t>
  </si>
  <si>
    <t>Jennings/SF</t>
  </si>
  <si>
    <t>Houston</t>
  </si>
  <si>
    <t>Skattebo/NYG</t>
  </si>
  <si>
    <t>Hampton/LAC</t>
  </si>
  <si>
    <t>Judkins/CLE</t>
  </si>
  <si>
    <t>Warren/IND</t>
  </si>
  <si>
    <t>Kelce/KC</t>
  </si>
  <si>
    <t>Smith/LV</t>
  </si>
  <si>
    <t>Tucker/LV</t>
  </si>
  <si>
    <t>Shakir/BUF</t>
  </si>
  <si>
    <t>Hockenson/MIN</t>
  </si>
  <si>
    <t>Pittman/IND</t>
  </si>
  <si>
    <t>Butker/KC</t>
  </si>
  <si>
    <t>Bullets (-2.5)</t>
  </si>
  <si>
    <t>Cheetahs (-3.5)</t>
  </si>
  <si>
    <t>Juggernauts (P)</t>
  </si>
  <si>
    <t>Vulcans (-1.5)</t>
  </si>
  <si>
    <t>Bellcows (-3.5)</t>
  </si>
  <si>
    <t>otv</t>
  </si>
  <si>
    <t>Week #4 Totals</t>
  </si>
  <si>
    <t>Freebirds hoodwink the Sloths to get their first win of the season</t>
  </si>
  <si>
    <t>Dirty Dealers use sleight-of-hand to bamboozle the Bullets</t>
  </si>
  <si>
    <t>RB-Jeanty/LV</t>
  </si>
  <si>
    <t>Juggernauts blast off to fly past the Wildcats at Rocket Stadium</t>
  </si>
  <si>
    <t>Mayors use late substitution to beat the Grenadiers in overtime</t>
  </si>
  <si>
    <t>Grenadiers have now lost two games in four weeks in overtime</t>
  </si>
  <si>
    <t>Sloth Monsters must have offended the Dreaded Schedule Maker</t>
  </si>
  <si>
    <t>PowerSleds plowed up Five Points South and the Cheetahs</t>
  </si>
  <si>
    <t>Bellcows are getting used to ringing the vict'ry bell like they want to</t>
  </si>
  <si>
    <t>Dogs stay undefeated with an impressive vict'ry in T-Town</t>
  </si>
  <si>
    <t>Bandits ransacked the Vulcs and took their proverbial vict'ry chicken</t>
  </si>
  <si>
    <t>Week 5 Match-Ups/Lines</t>
  </si>
  <si>
    <t>Armos taken care of business in Athens, but remain winless in '25</t>
  </si>
  <si>
    <t>ARM @ SM (-2.5)</t>
  </si>
  <si>
    <t>Cheetah III gets shutdown in ATL and lose their license in BHM</t>
  </si>
  <si>
    <t>CHE @ DOG (-1.5)</t>
  </si>
  <si>
    <t>Wildcats are up and down like a yo-yo contest on Gary Avenue</t>
  </si>
  <si>
    <t>BUL @ VUL (P)</t>
  </si>
  <si>
    <t>Blitz gets derailed at the Sidetrack and loses their military ID</t>
  </si>
  <si>
    <t>GAM (-1.5) @ BAN</t>
  </si>
  <si>
    <t>Vulcans worried more about kickball tournaments than the BDFL</t>
  </si>
  <si>
    <t>PS @ BLZ (P)</t>
  </si>
  <si>
    <t>Bullets fall for Indian poker and snipe hunting at the Beau Rivage</t>
  </si>
  <si>
    <t>BEL (-2.5) @ FRE</t>
  </si>
  <si>
    <t>GRE @ JUG (-1.5)</t>
  </si>
  <si>
    <t>Pulling away</t>
  </si>
  <si>
    <t>MAY @ WIL (P)</t>
  </si>
  <si>
    <t>Sucking hind tit</t>
  </si>
  <si>
    <t>WEEK #5</t>
  </si>
  <si>
    <t>OFF: ATL, CHI, GB &amp; PIT</t>
  </si>
  <si>
    <t>Young/CAR</t>
  </si>
  <si>
    <t>Miller/NO</t>
  </si>
  <si>
    <t>Olave/NO</t>
  </si>
  <si>
    <t>Flacco/CLE</t>
  </si>
  <si>
    <t>Dart/NYG</t>
  </si>
  <si>
    <t>Tuten/JAX</t>
  </si>
  <si>
    <t>Spears/TEN</t>
  </si>
  <si>
    <t>Waller/MIA</t>
  </si>
  <si>
    <t>Kupp/SEA</t>
  </si>
  <si>
    <t>New Orleans</t>
  </si>
  <si>
    <t>Downs/IND</t>
  </si>
  <si>
    <t>Palmer/BUF</t>
  </si>
  <si>
    <t>New England</t>
  </si>
  <si>
    <t>Sanders/CLE</t>
  </si>
  <si>
    <t>Browning/CIN</t>
  </si>
  <si>
    <t>Gordon/MIA</t>
  </si>
  <si>
    <t>Dowdle/CAR</t>
  </si>
  <si>
    <t>Adams/LAR</t>
  </si>
  <si>
    <t>Las Vegas</t>
  </si>
  <si>
    <t xml:space="preserve">EL </t>
  </si>
  <si>
    <t>Vulcans (P)</t>
  </si>
  <si>
    <t>Juggernauts (-1.5)</t>
  </si>
  <si>
    <t>Wildcats (P)</t>
  </si>
  <si>
    <t>Week #5 Totals</t>
  </si>
  <si>
    <t>Freebirds applied some punishment to the Bellcows</t>
  </si>
  <si>
    <t>Cheetahs unleashed some revenge on the Dogs in Crookside</t>
  </si>
  <si>
    <t>Armadillos dealth the Sloth Monsters yet another tough defeat</t>
  </si>
  <si>
    <t>Gamblers inflicted some pain upon the Bandits at the county line</t>
  </si>
  <si>
    <t>Grenadiers edged the Juggernauts in a close one in Jugtown</t>
  </si>
  <si>
    <t>Sloths seem to be cursed by the Dreaded Schedule Maker (DSM)</t>
  </si>
  <si>
    <t xml:space="preserve">Dogs lose their first game of the season to move to 4-1 </t>
  </si>
  <si>
    <t>Bullets teach the Vulcans how to rush the gate at Pro Stadium</t>
  </si>
  <si>
    <t>Blitz bombs the Sleds on their visit to see Bufu and Big John</t>
  </si>
  <si>
    <t>Juggernauts lose a close one at home despite a decent effort</t>
  </si>
  <si>
    <t>Week 6  Match-Ups/Lines</t>
  </si>
  <si>
    <t>Vulcans find defending a championship harder than winning one</t>
  </si>
  <si>
    <t>CHE (-2.5) @ ARM</t>
  </si>
  <si>
    <t>Bellcows get plowed up at Black Creek in front of their buddies</t>
  </si>
  <si>
    <t>DOG (-1.5) @ SM</t>
  </si>
  <si>
    <t>Bandits try to rob the wrong patty wagon coming through town</t>
  </si>
  <si>
    <t>WIL (-2.5) @ VUL</t>
  </si>
  <si>
    <t>PowerSleds get blitz raided before they can break bread</t>
  </si>
  <si>
    <t>JUG @ BAN (P)</t>
  </si>
  <si>
    <t>Mayors and Wildcats set the BDFL back 30 years with this one</t>
  </si>
  <si>
    <t>PS @ BEL (P)</t>
  </si>
  <si>
    <t>It's hard to just score five points in the BDFL, even if you try to</t>
  </si>
  <si>
    <t>BLZ (-1.5 ) @ FRE</t>
  </si>
  <si>
    <t>GRE @ GAM (-1.5)</t>
  </si>
  <si>
    <t>Running away</t>
  </si>
  <si>
    <t>MAY (-2.5) @ BUL</t>
  </si>
  <si>
    <t>Making adjustments</t>
  </si>
  <si>
    <t>THROWBACK WEEK</t>
  </si>
  <si>
    <t>WEEK #6</t>
  </si>
  <si>
    <t>OFF: HOU &amp; MIN</t>
  </si>
  <si>
    <t>Giddens/IND</t>
  </si>
  <si>
    <t>Patterson/MIA</t>
  </si>
  <si>
    <t>Scattebo/NYG</t>
  </si>
  <si>
    <t>Rice/KC</t>
  </si>
  <si>
    <t>Wright/CAR</t>
  </si>
  <si>
    <t>Carbonnet/SEA</t>
  </si>
  <si>
    <t>Haskins/LAC</t>
  </si>
  <si>
    <t>Ridley/TEN</t>
  </si>
  <si>
    <t>Penix/ATL</t>
  </si>
  <si>
    <t>Carter/ARI</t>
  </si>
  <si>
    <t>White/TB</t>
  </si>
  <si>
    <t>Bellcows (P)</t>
  </si>
  <si>
    <t>Bandits (P)</t>
  </si>
  <si>
    <t>Blitz (-1.5)</t>
  </si>
  <si>
    <t>Week #6 Totals</t>
  </si>
  <si>
    <t>The Dogs devoured the Legend of Shades Creek</t>
  </si>
  <si>
    <t>The Dillos roll over the Cheetahs in a big roadside upset in Texas</t>
  </si>
  <si>
    <t>RB-Skattebo/NYG</t>
  </si>
  <si>
    <t>The Freebirds still flying high as they blow past da Blitz</t>
  </si>
  <si>
    <t>The Grenadiers pass the MNF "gut check" to defeat the Gambino</t>
  </si>
  <si>
    <t>The Gamblers can't seem to get any revenge at Hiller Park</t>
  </si>
  <si>
    <t>The 'Nauts blank the Bandits 26-0 which isn't an easy feat</t>
  </si>
  <si>
    <t>The Bullets shoot the stump out from under the Mayors</t>
  </si>
  <si>
    <t>The PowerSleds plow up the Bellcows field in Fieldstown</t>
  </si>
  <si>
    <t>The Cheethas get boat raced by the Texas Armada</t>
  </si>
  <si>
    <t>Da Blitz gets blown up at Black Creek by a Two Out Ballclub</t>
  </si>
  <si>
    <t>Week 7 Match-Ups/Lines</t>
  </si>
  <si>
    <t>The Mayors stump speech gets heckled down in the Black Belt</t>
  </si>
  <si>
    <t>BEL @ DOG (P)</t>
  </si>
  <si>
    <t>The Wildcats get some Monday Night Magic to torch the Vulcans</t>
  </si>
  <si>
    <t>MAY (-1.5) @ BAN</t>
  </si>
  <si>
    <t>The Bellcows are licking their wounds up on Massey Hill</t>
  </si>
  <si>
    <t>PS @ SM (-2.5)</t>
  </si>
  <si>
    <t>The Legend of Shades Creek gets chased back to his domain</t>
  </si>
  <si>
    <t>CHE (-1.5) @ FRE</t>
  </si>
  <si>
    <t>The defending champs are playing with a target on their backside</t>
  </si>
  <si>
    <t>BUL @ JUG (-1.5)</t>
  </si>
  <si>
    <t>The injury bug has bitten the Bandits all season long</t>
  </si>
  <si>
    <t>GAM @ WIL (P)</t>
  </si>
  <si>
    <t>ARM @ BLZ (-2.5)</t>
  </si>
  <si>
    <t>Hot as a firecracker</t>
  </si>
  <si>
    <t>GRE (-2.5) @ VUL</t>
  </si>
  <si>
    <t>Getting embarrassed</t>
  </si>
  <si>
    <t>WEEK #7</t>
  </si>
  <si>
    <t>OFF: BAL &amp; BUF</t>
  </si>
  <si>
    <t>Hunt/KC</t>
  </si>
  <si>
    <t>Kirk/HOU</t>
  </si>
  <si>
    <t>Romo/ATL</t>
  </si>
  <si>
    <t>Pinerio/SF</t>
  </si>
  <si>
    <t>Brissett/ARI</t>
  </si>
  <si>
    <t>Higgins/HOU</t>
  </si>
  <si>
    <t>LA Chargers</t>
  </si>
  <si>
    <t>NY Giants</t>
  </si>
  <si>
    <t>Stroud/HOU</t>
  </si>
  <si>
    <t>Aiyuk/SF</t>
  </si>
  <si>
    <t>Carolina</t>
  </si>
  <si>
    <t>Grenadiers (-2.5)</t>
  </si>
  <si>
    <t>Mayors (-1.5)</t>
  </si>
  <si>
    <t>Dogs (P)</t>
  </si>
  <si>
    <t>Week #7 Totals</t>
  </si>
  <si>
    <t>PowerSleds plow through the Legend of Shades Creek like butter</t>
  </si>
  <si>
    <t>Bullets shoot out the lights on a small town Sunday night</t>
  </si>
  <si>
    <t>QB-Nix/DEN</t>
  </si>
  <si>
    <t>Cheetahs charge a $120 cover charge at Black Creek for a peek</t>
  </si>
  <si>
    <t>Gamblers turn Western Hills Mall into a bingo parler</t>
  </si>
  <si>
    <t>Sloths have asked for an intervention with the schedule maker</t>
  </si>
  <si>
    <t>Bellcows win the hotly contested Battle for El Dorado</t>
  </si>
  <si>
    <t>Juggernauts come up a little short at the one yard line..twice</t>
  </si>
  <si>
    <t>Armada beat Da Blitz with a spiral ham down on the Black Warrior</t>
  </si>
  <si>
    <t>Da Blitz gets shot down by the Texas Armada on MNF</t>
  </si>
  <si>
    <t>Mayors win the annexation vote for the Cahaba River</t>
  </si>
  <si>
    <t>Week 8 Match-Ups/Lines</t>
  </si>
  <si>
    <t>Freebirds can't fly forever, get caught naked at the bird feeder</t>
  </si>
  <si>
    <t>FRE (-3.5) @ VUL</t>
  </si>
  <si>
    <t>Mildcats bring home the "Bonehead of the Week" award</t>
  </si>
  <si>
    <t>SM (-1.5) @ BAN</t>
  </si>
  <si>
    <t>Bandits lose another one with one arm tied behind their backs</t>
  </si>
  <si>
    <t>GRE @ CHE (-1.5)</t>
  </si>
  <si>
    <t>Dogs lose the Battle for El Dorado late in the 4th quarter</t>
  </si>
  <si>
    <t>MAY @ PS (-1.5)</t>
  </si>
  <si>
    <t>Grenadiers get one back for all the close losses earlier this year</t>
  </si>
  <si>
    <t>BUL @ BEL (P)</t>
  </si>
  <si>
    <t>Vulcans get the "Toilet Seat Team of the Weak" award</t>
  </si>
  <si>
    <t>GAM (-2.5) @ ARM</t>
  </si>
  <si>
    <t>DOG (-1.5) @ JUG</t>
  </si>
  <si>
    <t>On cruise control</t>
  </si>
  <si>
    <t>BLZ @ WIL (P)</t>
  </si>
  <si>
    <t>Not competitive</t>
  </si>
  <si>
    <t>WEEK #8</t>
  </si>
  <si>
    <t>OFF: ARI, DET, JAX, LAR, LV &amp; SEA</t>
  </si>
  <si>
    <t>Gabriel/CLE</t>
  </si>
  <si>
    <t>Mariotta/WAS</t>
  </si>
  <si>
    <t>Mixon/HOU</t>
  </si>
  <si>
    <t>Pitts/ATL</t>
  </si>
  <si>
    <t>Tracy/NYG</t>
  </si>
  <si>
    <t>McMillan/CAR</t>
  </si>
  <si>
    <t>Indianapolis</t>
  </si>
  <si>
    <t>Chubb/HOU</t>
  </si>
  <si>
    <t>Davis/BUF</t>
  </si>
  <si>
    <t>Borregales/NE</t>
  </si>
  <si>
    <t>Miami</t>
  </si>
  <si>
    <t>Stevenson/NE</t>
  </si>
  <si>
    <t>Marks/HOU</t>
  </si>
  <si>
    <t>Boutte/NE</t>
  </si>
  <si>
    <t>Burden/CHI</t>
  </si>
  <si>
    <t>Mooney/ATL</t>
  </si>
  <si>
    <t>Badgley/IND</t>
  </si>
  <si>
    <t>Folk/NYJ</t>
  </si>
  <si>
    <t>Freebirds (-3.5)</t>
  </si>
  <si>
    <t>PowerSleds (-1.5)</t>
  </si>
  <si>
    <t>Sloth Monsters (-1.5)</t>
  </si>
  <si>
    <t>Week #8 Totals</t>
  </si>
  <si>
    <t>The Cheetahs are first to the tailgate to taste the vict'ry chicken</t>
  </si>
  <si>
    <t>The Gambino isn't used to vict'ry chicken, but get some this week</t>
  </si>
  <si>
    <t>PK-Boswell/PIT</t>
  </si>
  <si>
    <t>Mayors annex Fairfield to get the tax dollars from Home Depot</t>
  </si>
  <si>
    <t>Vulcs teach lessons on how to get a good piece of vict'ry chicken</t>
  </si>
  <si>
    <t>The Sleds get to the tailgate late and all the vict'ry chicken is gone</t>
  </si>
  <si>
    <t>Now the Bellcows are known for the slogan "Eat More Chicken"</t>
  </si>
  <si>
    <t>The Armadillos had to settle for cold slices of the spiral ham</t>
  </si>
  <si>
    <t>Dogs will eat anything including white chalky ground beef</t>
  </si>
  <si>
    <t>The Sloth Monsters finally get a seat at the table with the winners</t>
  </si>
  <si>
    <t>The Wildcats like to serve vict'ry chili in Hueytown after big wins</t>
  </si>
  <si>
    <t>Week 9 Match-Ups/Lines</t>
  </si>
  <si>
    <t>Bullets only got one piece of chicken and it was before the game</t>
  </si>
  <si>
    <t>BUL @ GRE (-1.5)</t>
  </si>
  <si>
    <t>The G-Men got no chicken, no spiral ham, nothing but stale chips</t>
  </si>
  <si>
    <t>ARM @ PS (-1.5)</t>
  </si>
  <si>
    <t>DaBlitz likes hot dogs with a lot of sauerkraut after most games</t>
  </si>
  <si>
    <t>BEL @ MAY (P)</t>
  </si>
  <si>
    <t>The Freebirds don't like eating their kin after the games</t>
  </si>
  <si>
    <t>GAM @ CHE (-1.5)</t>
  </si>
  <si>
    <t>The Juggernauts like grilled chicken, but get nothing this week</t>
  </si>
  <si>
    <t>SM (-1.5) @ JUG</t>
  </si>
  <si>
    <t>Bandits need to rob a wagon along the Oregon Trail for their food</t>
  </si>
  <si>
    <t>BAN @ WIL (-2.5)</t>
  </si>
  <si>
    <t>VUL @ BLZ (-3.5)</t>
  </si>
  <si>
    <t xml:space="preserve">Bump in the road </t>
  </si>
  <si>
    <t>FRE (-1.5) @ DOG</t>
  </si>
  <si>
    <t>On the Comeback Trail</t>
  </si>
  <si>
    <t>WEEK #9</t>
  </si>
  <si>
    <t>OFF: CLE, NYJ, PHI &amp; TB</t>
  </si>
  <si>
    <t>Jones/IND</t>
  </si>
  <si>
    <t>McNichols/WAS</t>
  </si>
  <si>
    <t>Vidal/LAC</t>
  </si>
  <si>
    <t>Cupp/SEA</t>
  </si>
  <si>
    <t>Bass/BUF</t>
  </si>
  <si>
    <t>Pittsburgh</t>
  </si>
  <si>
    <t>Fields/NYJ</t>
  </si>
  <si>
    <t>Allgeier/ATL</t>
  </si>
  <si>
    <t>Franklin/DEN</t>
  </si>
  <si>
    <t xml:space="preserve">New England </t>
  </si>
  <si>
    <t xml:space="preserve">Arizona </t>
  </si>
  <si>
    <t>Knight/ARI</t>
  </si>
  <si>
    <t>Blitz (-3.5)</t>
  </si>
  <si>
    <t>Week #9 Totals</t>
  </si>
  <si>
    <t>Wildcats called on their Chicago connections to ransack Bandits</t>
  </si>
  <si>
    <t>The Cheetahs are running away from the pack</t>
  </si>
  <si>
    <t>QB-Darnold/SEA</t>
  </si>
  <si>
    <t>Da Blitz bombs the Vulcans at the new River Run Park</t>
  </si>
  <si>
    <t>The Bullets win the second Brother Bowl of the season</t>
  </si>
  <si>
    <t>The Vulcans are the highest loser in Week 9 of the BDFL</t>
  </si>
  <si>
    <t>Freebirds catch a much needed break from the schedule maker</t>
  </si>
  <si>
    <t>The G-Men left their ammo on the blacktop at Mineral</t>
  </si>
  <si>
    <t>The Gamblers can't find a craps table at the Lakeview Resort</t>
  </si>
  <si>
    <t>The percentages are coming back to the Sloth Monsters</t>
  </si>
  <si>
    <t>The Bellcows win despite leaving a ton of points on the pine</t>
  </si>
  <si>
    <t>Week 10 Match-Ups/Lines</t>
  </si>
  <si>
    <t>Bandits get run over in the parking lot at Western Hills Mall</t>
  </si>
  <si>
    <t>JUG @ CHE (-3.5)</t>
  </si>
  <si>
    <t>PowerSleds catch a break from the Dreaded Schedule Maker</t>
  </si>
  <si>
    <t>WIL (-2.5) @ BUL</t>
  </si>
  <si>
    <t>The Dogs get flattened on Sunday up on Tiger Hill</t>
  </si>
  <si>
    <t>FRE (-1.5) @ PS</t>
  </si>
  <si>
    <t>The Mayors can't buy any votes on Sunday at Legion Field</t>
  </si>
  <si>
    <t>SM (-1.5) @ MAY</t>
  </si>
  <si>
    <t>The 'Nauts get stopped on Ed Bruce Field at Driver Stadium</t>
  </si>
  <si>
    <t>BAN @ GRE (-1.5)</t>
  </si>
  <si>
    <t>The Armadillos are roadkill along Gary Avenue in Fairfield</t>
  </si>
  <si>
    <t>VUL @ BEL (-2.5)</t>
  </si>
  <si>
    <t>DOG (-2.5) @ ARM</t>
  </si>
  <si>
    <t>Clutch is slipping</t>
  </si>
  <si>
    <t>BLZ @ GAM (P)</t>
  </si>
  <si>
    <t>The Comeback Trail</t>
  </si>
  <si>
    <t>WEEK #10</t>
  </si>
  <si>
    <t>OFF: CIN, DAL, KC &amp; TEN</t>
  </si>
  <si>
    <t>Maye/NE</t>
  </si>
  <si>
    <t>Goedert/PHI</t>
  </si>
  <si>
    <t>Pineiro/SF</t>
  </si>
  <si>
    <t>Bigsby/PHI</t>
  </si>
  <si>
    <t>Meyers/JAX</t>
  </si>
  <si>
    <t>Barner/SEA</t>
  </si>
  <si>
    <t>Santos/CHI</t>
  </si>
  <si>
    <t>Demercado/ARI</t>
  </si>
  <si>
    <t>Dogs (-2.5)</t>
  </si>
  <si>
    <t>JUG @ CHE</t>
  </si>
  <si>
    <t>Gamblers (P)</t>
  </si>
  <si>
    <t>WIL @ BUL</t>
  </si>
  <si>
    <t>FRE @ PS</t>
  </si>
  <si>
    <t>SM @ MAY</t>
  </si>
  <si>
    <t>BAN @ GRE</t>
  </si>
  <si>
    <t>VUL @ BEL</t>
  </si>
  <si>
    <t>Week #10 Totals</t>
  </si>
  <si>
    <t>DOG @ ARM</t>
  </si>
  <si>
    <t>The Armadillos finish off the Dogs in this classic Texas Shootout</t>
  </si>
  <si>
    <t>BLZ @ GAM</t>
  </si>
  <si>
    <t>The Wildcats come up big in the Black Belt by pelting the Bullets</t>
  </si>
  <si>
    <t>RB-Henderson/NE</t>
  </si>
  <si>
    <t>Dogs come up on the wrong end of the gun in this BDFL shootout</t>
  </si>
  <si>
    <t>The Freebirds were flying high over the Dolodome after this one</t>
  </si>
  <si>
    <t>The Cheetahs are the team to beat for the 2025 BDFL title</t>
  </si>
  <si>
    <t>The Legend of Shades Creek is making up for some early losses</t>
  </si>
  <si>
    <t>Grenadiers turn the Bandits around on the black top at Mineral</t>
  </si>
  <si>
    <t>The Mayors get mauled by the Legend of Shades Creek</t>
  </si>
  <si>
    <t>GP</t>
  </si>
  <si>
    <t>Da Blitz shows some moxie to edge the Dirty Dealers in Biloxi</t>
  </si>
  <si>
    <t>The PowerSleds get 20-run ruled at the Dolodome in Dolomite</t>
  </si>
  <si>
    <t>Week 11 Match-Ups/Lines</t>
  </si>
  <si>
    <t>The Bullets get exposed in Hayneville at Rebel Field</t>
  </si>
  <si>
    <t>ARM (-1.5) @ VUL</t>
  </si>
  <si>
    <t>The Gamblers fall short of vict'ry on Monday Night Football</t>
  </si>
  <si>
    <t>BUL @ BLZ (-2.5)</t>
  </si>
  <si>
    <t>The Juggernauts get boatraced on the lake at Lakeview Park</t>
  </si>
  <si>
    <t>GAM (-1.5) @ DOG</t>
  </si>
  <si>
    <t>The Vulcs get the win, but this game set the league back 10 years</t>
  </si>
  <si>
    <t>CHE (-3.5) @ WIL</t>
  </si>
  <si>
    <t>At least the Bandits can blame their poor showing on injuries</t>
  </si>
  <si>
    <t>BEL (-2.5) @ BAN</t>
  </si>
  <si>
    <t>This may be one of the worst showings in BDFL history</t>
  </si>
  <si>
    <t>GRE (-1.5) @ SM</t>
  </si>
  <si>
    <t>MAY @ FRE (-2.5)</t>
  </si>
  <si>
    <t>Wavering a bit</t>
  </si>
  <si>
    <t>PS (-2.5) @ JUG</t>
  </si>
  <si>
    <t>Clawing back in it</t>
  </si>
  <si>
    <t>WEEK #11</t>
  </si>
  <si>
    <t>OFF: IND &amp; NO</t>
  </si>
  <si>
    <t>Rodriguez/WAS</t>
  </si>
  <si>
    <t>Gonzalez/ATL</t>
  </si>
  <si>
    <t>Szmyt/CLE</t>
  </si>
  <si>
    <t>Tucker/TB</t>
  </si>
  <si>
    <t>Flacco/CIN</t>
  </si>
  <si>
    <t>Mills/HOU</t>
  </si>
  <si>
    <t xml:space="preserve">Freebirds (-2.5) </t>
  </si>
  <si>
    <t>Week #11 Totals</t>
  </si>
  <si>
    <t>Week 12 Match-Ups/Lines</t>
  </si>
  <si>
    <t>WORM RULE ENDS</t>
  </si>
  <si>
    <t>WEEK #12</t>
  </si>
  <si>
    <t>OFF: DEN, LAC, MIA &amp; WAS</t>
  </si>
  <si>
    <t>Week #12 Totals</t>
  </si>
  <si>
    <t>Week 13 Match-Ups/Lines</t>
  </si>
  <si>
    <t>WORM RULE &amp; TRADES ARE OVER</t>
  </si>
  <si>
    <t>WEEK #13</t>
  </si>
  <si>
    <t>Week #13 Totals</t>
  </si>
  <si>
    <t>Week 14 Match-Ups/Lines</t>
  </si>
  <si>
    <t>WORM HOLE HAS CLOSED</t>
  </si>
  <si>
    <t>WEEK #14</t>
  </si>
  <si>
    <t>OFF: CAR, NE, NYG &amp; SF</t>
  </si>
  <si>
    <t>Week #14 Totals</t>
  </si>
  <si>
    <t>Week 15 Match-Ups/Lines</t>
  </si>
  <si>
    <t>LAST WEEK OF THE REG. SEASON</t>
  </si>
  <si>
    <t>WEEK #15</t>
  </si>
  <si>
    <t>Week #15 Totals</t>
  </si>
  <si>
    <t>Week 16 Match-Ups/Lines</t>
  </si>
  <si>
    <t>BDCS</t>
  </si>
  <si>
    <t>BMS</t>
  </si>
  <si>
    <t>BDCS &amp; BMS QUARTER FINALS</t>
  </si>
  <si>
    <t>WEEK #16</t>
  </si>
  <si>
    <t>Week #17 Totals</t>
  </si>
  <si>
    <t>Week 17 Match-Ups/Lines</t>
  </si>
  <si>
    <t>BDCS &amp; BMS SEMI FINALS</t>
  </si>
  <si>
    <t>WEEK #17</t>
  </si>
  <si>
    <t>Week 18 Match-Ups/Lines</t>
  </si>
  <si>
    <t>ALL NFL TEAM PLAYING</t>
  </si>
  <si>
    <t>BOWL CHAMPIONSHIP WEEK</t>
  </si>
  <si>
    <t>WEEK #18</t>
  </si>
  <si>
    <t>Week #18 Totals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</si>
  <si>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</si>
  <si>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</si>
  <si>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</si>
  <si>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</si>
  <si>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</si>
  <si>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</si>
  <si>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</si>
  <si>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</si>
  <si>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</si>
  <si>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</si>
  <si>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</si>
  <si>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</si>
  <si>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</si>
  <si>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</si>
  <si>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</si>
  <si>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</si>
  <si>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</si>
  <si>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</si>
  <si>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Avg</t>
  </si>
  <si>
    <t>Druid City Blitz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</si>
  <si>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</si>
  <si>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</si>
  <si>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</si>
  <si>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</si>
  <si>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</si>
  <si>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</si>
  <si>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</si>
  <si>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</si>
  <si>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</si>
  <si>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</si>
  <si>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</si>
  <si>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</si>
  <si>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</si>
  <si>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</si>
  <si>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DF1</t>
  </si>
  <si>
    <t>DF2</t>
  </si>
  <si>
    <t>Gulf Coast Gamblers</t>
  </si>
  <si>
    <t>Shough/NO</t>
  </si>
  <si>
    <t>Dart/NYG         </t>
  </si>
  <si>
    <t>Green Bay</t>
  </si>
  <si>
    <t>Fairfield PowerSleds</t>
  </si>
  <si>
    <t>Purdy/SF</t>
  </si>
  <si>
    <t>Rattler/NO</t>
  </si>
  <si>
    <t>Judkins/CLE     </t>
  </si>
  <si>
    <t>Benton Bullets</t>
  </si>
  <si>
    <t>McCarthy/MIN</t>
  </si>
  <si>
    <t>Milroe/SEA       </t>
  </si>
  <si>
    <t>Rodriquez/WAS</t>
  </si>
  <si>
    <t>Metchie/PHI</t>
  </si>
  <si>
    <t>Southside Cheetahs</t>
  </si>
  <si>
    <t>Gainwell/PIT</t>
  </si>
  <si>
    <t>Horton/SEA</t>
  </si>
  <si>
    <t>Johnson/TB</t>
  </si>
  <si>
    <t>Brookside Dogs</t>
  </si>
  <si>
    <t>Lawrence/JAX</t>
  </si>
  <si>
    <t>Milton/DAL</t>
  </si>
  <si>
    <t>Robinson/SF</t>
  </si>
  <si>
    <t>Addison/MIN</t>
  </si>
  <si>
    <t>Ryland/ARI</t>
  </si>
  <si>
    <t>Mineral Spings Grenadiers</t>
  </si>
  <si>
    <t>Trubisky/BUF</t>
  </si>
  <si>
    <t>Hampton/LAC   </t>
  </si>
  <si>
    <t>Shaheed/SEA</t>
  </si>
  <si>
    <t>Jugtown Juggernauts</t>
  </si>
  <si>
    <t>Richardson/IND</t>
  </si>
  <si>
    <t>McCaffrey/SF</t>
  </si>
  <si>
    <t>Guerendo/SF</t>
  </si>
  <si>
    <t>Magic City Mayors</t>
  </si>
  <si>
    <t>Winston/NYG</t>
  </si>
  <si>
    <t>Benson/ARI</t>
  </si>
  <si>
    <t>Monangai/CHI</t>
  </si>
  <si>
    <t>Shades Creek Sloth Monsters</t>
  </si>
  <si>
    <t>Jones/SF</t>
  </si>
  <si>
    <t>Okonkwo/TEN</t>
  </si>
  <si>
    <t>Altadena Bandits</t>
  </si>
  <si>
    <t>Cousins/ATL</t>
  </si>
  <si>
    <t>Black Creek Freebirds</t>
  </si>
  <si>
    <t>O'Connell/LV</t>
  </si>
  <si>
    <t>Johnson/NO</t>
  </si>
  <si>
    <t>Fieldstown Bellcows</t>
  </si>
  <si>
    <t>Corum/LAR</t>
  </si>
  <si>
    <t>Burden/CHI     </t>
  </si>
  <si>
    <t>Slye/TEN</t>
  </si>
  <si>
    <t>Duncanville Armadillos</t>
  </si>
  <si>
    <t>Dobbs/NE</t>
  </si>
  <si>
    <t>Wright/MIA</t>
  </si>
  <si>
    <t>North Birmingham Vulcans</t>
  </si>
  <si>
    <t>Willis/GB</t>
  </si>
  <si>
    <t>Western Hills Wildcats</t>
  </si>
  <si>
    <t>Rodgers/PIT</t>
  </si>
  <si>
    <t>Allen/NYJ</t>
  </si>
  <si>
    <t>2025 BDFL SCHEDULE</t>
  </si>
  <si>
    <t>2025 NFL BYE WEEKS</t>
  </si>
  <si>
    <t>Week 1</t>
  </si>
  <si>
    <t>All teams play each other once during the regular season</t>
  </si>
  <si>
    <t>MAY</t>
  </si>
  <si>
    <t>VUL @ JUG</t>
  </si>
  <si>
    <t>Big Daddy Bowl Rematch</t>
  </si>
  <si>
    <t>Week 5</t>
  </si>
  <si>
    <t>PS</t>
  </si>
  <si>
    <t>Week 2</t>
  </si>
  <si>
    <t>Week 3</t>
  </si>
  <si>
    <t>Week 4</t>
  </si>
  <si>
    <t>Week 6</t>
  </si>
  <si>
    <t>Week 7</t>
  </si>
  <si>
    <t>Week 8</t>
  </si>
  <si>
    <t>GRE @ BEL</t>
  </si>
  <si>
    <t>Battle of El Dorado</t>
  </si>
  <si>
    <t>FRE @ BUL</t>
  </si>
  <si>
    <t>PS @ CHE</t>
  </si>
  <si>
    <t>ARM @ SM</t>
  </si>
  <si>
    <t>GRE @ GAM</t>
  </si>
  <si>
    <t>BEL @ DOG</t>
  </si>
  <si>
    <t>FRE @ VUL</t>
  </si>
  <si>
    <t>BUL</t>
  </si>
  <si>
    <t>GAM @ MAY</t>
  </si>
  <si>
    <t>DOG @ VUL</t>
  </si>
  <si>
    <t>WIL @ ARM</t>
  </si>
  <si>
    <t>GRE @ MAY</t>
  </si>
  <si>
    <t>CHE @ DOG</t>
  </si>
  <si>
    <t>WIL @ VUL</t>
  </si>
  <si>
    <t>MAY @ BAN</t>
  </si>
  <si>
    <t>SM @ BAN</t>
  </si>
  <si>
    <t>Brother Bowl I</t>
  </si>
  <si>
    <t>ARM @ GRE</t>
  </si>
  <si>
    <t>BLZ @ BAN</t>
  </si>
  <si>
    <t>JUG @ GAM</t>
  </si>
  <si>
    <t>BAN @ VUL</t>
  </si>
  <si>
    <t>BUL @ VUL</t>
  </si>
  <si>
    <t>JUG @ BAN</t>
  </si>
  <si>
    <t>PS @ SM</t>
  </si>
  <si>
    <t>GRE @ CHE</t>
  </si>
  <si>
    <t>BUL @ PS</t>
  </si>
  <si>
    <t>WIL @ SM</t>
  </si>
  <si>
    <t>BLZ @ BEL</t>
  </si>
  <si>
    <t>BUL @ GAM</t>
  </si>
  <si>
    <t>GAM @ BAN</t>
  </si>
  <si>
    <t>BLZ @ FRE</t>
  </si>
  <si>
    <t>CHE @ FRE</t>
  </si>
  <si>
    <t>MAY @ PS</t>
  </si>
  <si>
    <t>BEL</t>
  </si>
  <si>
    <t>Divisional Grudge Matches</t>
  </si>
  <si>
    <t>FRE @ WIL</t>
  </si>
  <si>
    <t>JUG @ FRE</t>
  </si>
  <si>
    <t>SM @ CHE</t>
  </si>
  <si>
    <t>ARM @ BEL</t>
  </si>
  <si>
    <t>PS @ BLZ</t>
  </si>
  <si>
    <t>MAY @ BUL</t>
  </si>
  <si>
    <t>BUL @ JUG</t>
  </si>
  <si>
    <t>BUL @ BEL</t>
  </si>
  <si>
    <t>SM @ BLZ</t>
  </si>
  <si>
    <t>MAY @ ARM</t>
  </si>
  <si>
    <t>BAN @ PS</t>
  </si>
  <si>
    <t>DOG @ BLZ</t>
  </si>
  <si>
    <t>BEL @ FRE</t>
  </si>
  <si>
    <t>PS @ BEL</t>
  </si>
  <si>
    <t>GAM @ WIL</t>
  </si>
  <si>
    <t>GAM @ ARM</t>
  </si>
  <si>
    <t>BLZ</t>
  </si>
  <si>
    <t>Harry's Bar Battle</t>
  </si>
  <si>
    <t>BAN @ DOG</t>
  </si>
  <si>
    <t>PS @ GAM</t>
  </si>
  <si>
    <t>VUL @ MAY</t>
  </si>
  <si>
    <t>WIL @ JUG</t>
  </si>
  <si>
    <t>GRE @ JUG</t>
  </si>
  <si>
    <t>CHE @ ARM</t>
  </si>
  <si>
    <t>ARM @ BLZ</t>
  </si>
  <si>
    <t>DOG @ JUG</t>
  </si>
  <si>
    <t>BEL @ CHE</t>
  </si>
  <si>
    <t>CHE @ BUL</t>
  </si>
  <si>
    <t>DOG @ GRE</t>
  </si>
  <si>
    <t>FRE @ SM</t>
  </si>
  <si>
    <t>MAY @ WIL</t>
  </si>
  <si>
    <t>DOG @ SM</t>
  </si>
  <si>
    <t>GRE @ VUL</t>
  </si>
  <si>
    <t>BLZ @ WIL</t>
  </si>
  <si>
    <t>JUG</t>
  </si>
  <si>
    <t>Elks Derby at Hiller Park</t>
  </si>
  <si>
    <t>OFF: ARI, DET, JAX, LAR, LV, &amp; SEA</t>
  </si>
  <si>
    <t>Week 9</t>
  </si>
  <si>
    <t>Week 10</t>
  </si>
  <si>
    <t>Week 11</t>
  </si>
  <si>
    <t>Week 12</t>
  </si>
  <si>
    <t>Week 13</t>
  </si>
  <si>
    <t>Week 14</t>
  </si>
  <si>
    <t>Week 15</t>
  </si>
  <si>
    <t>Battle of Dogtown</t>
  </si>
  <si>
    <t>BUL @ GRE</t>
  </si>
  <si>
    <t>ARM @ VUL</t>
  </si>
  <si>
    <t>BEL @ GAM</t>
  </si>
  <si>
    <t>BUL @ SM</t>
  </si>
  <si>
    <t>DOG @ PS</t>
  </si>
  <si>
    <t>FRE @ GRE</t>
  </si>
  <si>
    <t>BAN</t>
  </si>
  <si>
    <t>ARM @ PS</t>
  </si>
  <si>
    <t>BUL @ BLZ</t>
  </si>
  <si>
    <t>ARM @ BUL</t>
  </si>
  <si>
    <t>MAY @ DOG</t>
  </si>
  <si>
    <t>SM @ GAM</t>
  </si>
  <si>
    <t>DOG @ BUL</t>
  </si>
  <si>
    <t>VUL</t>
  </si>
  <si>
    <t>BEL @ MAY</t>
  </si>
  <si>
    <t>GAM @ DOG</t>
  </si>
  <si>
    <t>BAN @ FRE</t>
  </si>
  <si>
    <t>PS @ VUL</t>
  </si>
  <si>
    <t>BAN @ BUL</t>
  </si>
  <si>
    <t>BLZ @ CHE</t>
  </si>
  <si>
    <t>GAM @ CHE</t>
  </si>
  <si>
    <t>CHE @ WIL</t>
  </si>
  <si>
    <t>VUL @ SM</t>
  </si>
  <si>
    <t>CHE @ BAN</t>
  </si>
  <si>
    <t>VUL @ CHE</t>
  </si>
  <si>
    <t>WIL @ PS</t>
  </si>
  <si>
    <t>Brother Bowl III</t>
  </si>
  <si>
    <t>SM @ JUG</t>
  </si>
  <si>
    <t>BEL @ BAN</t>
  </si>
  <si>
    <t>JUG @ BLZ</t>
  </si>
  <si>
    <t>GAM @ FRE</t>
  </si>
  <si>
    <t>FRE @ ARM</t>
  </si>
  <si>
    <t>JUG @ MAY</t>
  </si>
  <si>
    <t>BAN @ WIL</t>
  </si>
  <si>
    <t>GRE @ SM</t>
  </si>
  <si>
    <t>WIL @ DOG</t>
  </si>
  <si>
    <t>ARM @ JUG</t>
  </si>
  <si>
    <t>BLZ @ MAY</t>
  </si>
  <si>
    <t>VUL @ GAM</t>
  </si>
  <si>
    <t>Southside Brawl</t>
  </si>
  <si>
    <t>VUL @ BLZ</t>
  </si>
  <si>
    <t>MAY @ FRE</t>
  </si>
  <si>
    <t>CHE @ MAY</t>
  </si>
  <si>
    <t>BEL @ WIL</t>
  </si>
  <si>
    <t>WIL @ GRE</t>
  </si>
  <si>
    <t>SM @ BEL</t>
  </si>
  <si>
    <t>FRE @ DOG</t>
  </si>
  <si>
    <t>PS @ JUG</t>
  </si>
  <si>
    <t>PS @ GRE</t>
  </si>
  <si>
    <t>GRE @ BLZ</t>
  </si>
  <si>
    <t>JUG @ BEL</t>
  </si>
  <si>
    <t>BAN @ ARM</t>
  </si>
  <si>
    <t>Hall of Fame Bowl</t>
  </si>
  <si>
    <t>Blue-Gray Bowl</t>
  </si>
  <si>
    <t>Dolodome Dogfight</t>
  </si>
  <si>
    <t>Misc. BDFL</t>
  </si>
  <si>
    <t>Wins</t>
  </si>
  <si>
    <t>Entry Fee</t>
  </si>
  <si>
    <t>Season</t>
  </si>
  <si>
    <t>BDFL Champions</t>
  </si>
  <si>
    <t>Website History (Uniques)</t>
  </si>
  <si>
    <t>Team</t>
  </si>
  <si>
    <t>URL#s</t>
  </si>
  <si>
    <t>71.71.133.120</t>
  </si>
  <si>
    <t>Year</t>
  </si>
  <si>
    <t>Uniques</t>
  </si>
  <si>
    <t>67.59.213.131</t>
  </si>
  <si>
    <t>1997*</t>
  </si>
  <si>
    <t>Capital City Bullets</t>
  </si>
  <si>
    <t>157.154.3.140</t>
  </si>
  <si>
    <t>Wizards of Greystone</t>
  </si>
  <si>
    <t>162.231.29.240</t>
  </si>
  <si>
    <t>Blue Deacons</t>
  </si>
  <si>
    <t>174.199.172.11</t>
  </si>
  <si>
    <t>174.199.230.234</t>
  </si>
  <si>
    <t>32.132.90.114</t>
  </si>
  <si>
    <t>Lake Cyrus Sloth Monsters</t>
  </si>
  <si>
    <t>71.45.59.32</t>
  </si>
  <si>
    <t>47.13.134.147</t>
  </si>
  <si>
    <t>Riverchase Cheetahs</t>
  </si>
  <si>
    <t>198.245.254.124</t>
  </si>
  <si>
    <t>Smoke Rise Woosiers</t>
  </si>
  <si>
    <t xml:space="preserve">Oct. 2015 - 939 uniques </t>
  </si>
  <si>
    <t>173.21.51.152</t>
  </si>
  <si>
    <t>99.103.221.87</t>
  </si>
  <si>
    <t>73.58.9.76</t>
  </si>
  <si>
    <t>Pasco County Wizards </t>
  </si>
  <si>
    <t>71.45.98.251</t>
  </si>
  <si>
    <t>146.126.51.51</t>
  </si>
  <si>
    <t>146.126.61.241</t>
  </si>
  <si>
    <t>Feb. 2020 - 1,000 uniques</t>
  </si>
  <si>
    <t>172.58.147.154</t>
  </si>
  <si>
    <t>Cool Springs Grenadiers</t>
  </si>
  <si>
    <t>Oct. 2021 - 1,014 uniques</t>
  </si>
  <si>
    <t>71.91.65.229</t>
  </si>
  <si>
    <t xml:space="preserve">Dec. 2021 - 1,117 uniques </t>
  </si>
  <si>
    <t>104.129.82.227</t>
  </si>
  <si>
    <t>Dec. 2022 - 1,449 uniques</t>
  </si>
  <si>
    <t>Old Record</t>
  </si>
  <si>
    <t>Black Creek Wooden Warriors</t>
  </si>
  <si>
    <t>Jan. 2023 - 1,202 uniques</t>
  </si>
  <si>
    <t>TheBDFL.com</t>
  </si>
  <si>
    <t>May 2024 - 1107 uniques</t>
  </si>
  <si>
    <t>95.181.238.68</t>
  </si>
  <si>
    <t>New Record</t>
  </si>
  <si>
    <t>The O'Bama Years</t>
  </si>
  <si>
    <t>194.209.25.134</t>
  </si>
  <si>
    <t>Mt. High Blue Deacons</t>
  </si>
  <si>
    <t>194.209.25.138</t>
  </si>
  <si>
    <t>75.138.12.29</t>
  </si>
  <si>
    <t>173.239.53.9</t>
  </si>
  <si>
    <t>99.95.185.206</t>
  </si>
  <si>
    <t>North Birmigham Vulcans</t>
  </si>
  <si>
    <t>NFL</t>
  </si>
  <si>
    <t>BDFL</t>
  </si>
  <si>
    <t>Gray Beard Division (GBD)</t>
  </si>
  <si>
    <t>W</t>
  </si>
  <si>
    <t>L</t>
  </si>
  <si>
    <t>PTS</t>
  </si>
  <si>
    <t>Power Sleds</t>
  </si>
  <si>
    <t>Grenades</t>
  </si>
  <si>
    <t>Red Neck Division (RND)</t>
  </si>
  <si>
    <t>Yellow Hammer Division (YHD)</t>
  </si>
  <si>
    <t>Green Horn Division (GHD)</t>
  </si>
  <si>
    <t>TheBDFL.com Headlines</t>
  </si>
  <si>
    <t>The Big Daddy (2016)</t>
  </si>
  <si>
    <t>The Big Daddy (2017)</t>
  </si>
  <si>
    <t>The Big Daddy (2018)</t>
  </si>
  <si>
    <t>The Big Daddy (2019)</t>
  </si>
  <si>
    <t>The Big Daddy (2020)</t>
  </si>
  <si>
    <t>The Big Daddy (2021)</t>
  </si>
  <si>
    <t>The Big Daddy (2022)</t>
  </si>
  <si>
    <t>Working Headlines</t>
  </si>
  <si>
    <t>W1-Best Served Cold</t>
  </si>
  <si>
    <t>W1-Flying High</t>
  </si>
  <si>
    <t xml:space="preserve">W1-Slobber Knocker  </t>
  </si>
  <si>
    <t>W1-Pronounced</t>
  </si>
  <si>
    <t>W1-Kraken Skulls</t>
  </si>
  <si>
    <t>W1-Wild Night</t>
  </si>
  <si>
    <t>W1-Vict’ry Bell</t>
  </si>
  <si>
    <t>Hooper City-written 2020</t>
  </si>
  <si>
    <t>Helter Skelter</t>
  </si>
  <si>
    <t>W2-Shell-shocked</t>
  </si>
  <si>
    <t>W2-Rolling Thunder</t>
  </si>
  <si>
    <t xml:space="preserve">W2-Divide &amp; Conquer   </t>
  </si>
  <si>
    <t>W2-Twilight Zone</t>
  </si>
  <si>
    <t>W2-The Bell Tolls</t>
  </si>
  <si>
    <t>W2-Lightning Crashes</t>
  </si>
  <si>
    <t xml:space="preserve">W2-Hocus Pocus </t>
  </si>
  <si>
    <t>Countin’ Chickens-written 2021</t>
  </si>
  <si>
    <t>Driver 8</t>
  </si>
  <si>
    <t>W3-Five Mile Massacre</t>
  </si>
  <si>
    <t>W3-Blood Hounds</t>
  </si>
  <si>
    <t xml:space="preserve">W3-Rock Lobster   </t>
  </si>
  <si>
    <t>W3-Dog Days</t>
  </si>
  <si>
    <t>W3-Thunderstruck</t>
  </si>
  <si>
    <t>W3-Redemption</t>
  </si>
  <si>
    <t>W3-Beaches of Biloxi</t>
  </si>
  <si>
    <t>Bomb Squad-planned 2022</t>
  </si>
  <si>
    <t>Two World Fairs</t>
  </si>
  <si>
    <t>W4-Deadeye Dogfight</t>
  </si>
  <si>
    <t>W4-Total Domination</t>
  </si>
  <si>
    <t xml:space="preserve">W4-The Woodshed   </t>
  </si>
  <si>
    <t>W4-Waxahachie</t>
  </si>
  <si>
    <t>W4-Lightin’ It Up</t>
  </si>
  <si>
    <t>W4-Relentlessness</t>
  </si>
  <si>
    <t>W4-Magnificent</t>
  </si>
  <si>
    <t>Read 'Em &amp; Weep-written 2023</t>
  </si>
  <si>
    <t>Scarecrows</t>
  </si>
  <si>
    <t>W5-The Grave Diggers</t>
  </si>
  <si>
    <t>W5-Learning To Fly</t>
  </si>
  <si>
    <t>W5-The Legend Lives</t>
  </si>
  <si>
    <t>W5-Silver Wings</t>
  </si>
  <si>
    <t>W5-Two-Dollar Pistol</t>
  </si>
  <si>
    <t>W5-Alakazam!</t>
  </si>
  <si>
    <t>W5-Aerial Assault</t>
  </si>
  <si>
    <t>Lone Ranger-written 2023</t>
  </si>
  <si>
    <t>Prodigious</t>
  </si>
  <si>
    <t>W6-Shadetree Sorcerer</t>
  </si>
  <si>
    <t>W6-1967</t>
  </si>
  <si>
    <t xml:space="preserve">W6-True Grit   </t>
  </si>
  <si>
    <t>W6-High Life</t>
  </si>
  <si>
    <t>W6-Hollywood Hills</t>
  </si>
  <si>
    <t>W6-Gritz Blitzed</t>
  </si>
  <si>
    <t>W6-Leather &amp; Laces</t>
  </si>
  <si>
    <t>Pony Express-written 2024</t>
  </si>
  <si>
    <t>Buzz Saw</t>
  </si>
  <si>
    <t>W7-Jednota Knockout</t>
  </si>
  <si>
    <t>W7-Smokin' Hot</t>
  </si>
  <si>
    <t xml:space="preserve">W7-Quagmired   </t>
  </si>
  <si>
    <t>W7-Under Dogs</t>
  </si>
  <si>
    <t>W7-Mr. Bojangles</t>
  </si>
  <si>
    <t>W7-Wild Card</t>
  </si>
  <si>
    <t>W7-Cheetah Package</t>
  </si>
  <si>
    <t>Blitzkrieg Raid-written 2024</t>
  </si>
  <si>
    <t>Green Stamped</t>
  </si>
  <si>
    <t>W8-Exterm-i-Nation</t>
  </si>
  <si>
    <t>W8-When To Hold 'Em</t>
  </si>
  <si>
    <t xml:space="preserve">W8-Cataclysmic   </t>
  </si>
  <si>
    <t>W8-More Bellcow</t>
  </si>
  <si>
    <t>W8-Sweet Home</t>
  </si>
  <si>
    <t>W8-Shazam!</t>
  </si>
  <si>
    <t>W8-Blue Moon</t>
  </si>
  <si>
    <t>Mr. Mojo Risin'-written 2024</t>
  </si>
  <si>
    <t>Herd Mentality</t>
  </si>
  <si>
    <t xml:space="preserve">W9-Sensuous Up  </t>
  </si>
  <si>
    <t xml:space="preserve">W9-Tumblin' Dice   </t>
  </si>
  <si>
    <t xml:space="preserve">W9-West Side Story   </t>
  </si>
  <si>
    <t>W9-Blitzkrieg Bop</t>
  </si>
  <si>
    <t>W9-Rebel Yell</t>
  </si>
  <si>
    <t>W9-Head Games</t>
  </si>
  <si>
    <t>W9-Wild Wild Life</t>
  </si>
  <si>
    <t>Horse Branch Hill-written 2024</t>
  </si>
  <si>
    <t>Giddy Up</t>
  </si>
  <si>
    <t xml:space="preserve">W10-Annihilation </t>
  </si>
  <si>
    <t>W10-Cat Scratch Fever</t>
  </si>
  <si>
    <t xml:space="preserve">W10-Resurgence   </t>
  </si>
  <si>
    <t>W10-Bad To The Bone</t>
  </si>
  <si>
    <t>W10-Harborcoat</t>
  </si>
  <si>
    <t>W10-Texas Showdown</t>
  </si>
  <si>
    <t>W10-Remembrance</t>
  </si>
  <si>
    <t>Running Amok-writtem 2025</t>
  </si>
  <si>
    <t>Cod Lock</t>
  </si>
  <si>
    <t>W11-Triumphant</t>
  </si>
  <si>
    <t>W11-Huckleberry Pie</t>
  </si>
  <si>
    <t xml:space="preserve">W11-Wiggle Worms   </t>
  </si>
  <si>
    <t>W11-The Jugular</t>
  </si>
  <si>
    <t>W11-Backyard Brawl</t>
  </si>
  <si>
    <t>W11-Boom Shakalaka</t>
  </si>
  <si>
    <t>W11-Waterdogs</t>
  </si>
  <si>
    <t>Conundrum-writtem 2025</t>
  </si>
  <si>
    <t>White Lightning</t>
  </si>
  <si>
    <t>W12-Magic City Mayhem</t>
  </si>
  <si>
    <t>W12-Bang A Gong</t>
  </si>
  <si>
    <t xml:space="preserve">W12-Slinging Lead   </t>
  </si>
  <si>
    <t>W12-Goose Alley</t>
  </si>
  <si>
    <t>W12-The Dixie Mafia</t>
  </si>
  <si>
    <t>W12-Tubthumping</t>
  </si>
  <si>
    <t>W12-Pumping Pain</t>
  </si>
  <si>
    <t>Fly Right-written 2025</t>
  </si>
  <si>
    <t>Snag Lightning</t>
  </si>
  <si>
    <t>W13-Kung Fu Fighting</t>
  </si>
  <si>
    <t>W13-The Deuce Is Wild</t>
  </si>
  <si>
    <t xml:space="preserve">W13-Pluck &amp; Grit   </t>
  </si>
  <si>
    <t>W13-Sweetness</t>
  </si>
  <si>
    <t>W13-El Dorado</t>
  </si>
  <si>
    <t>W13-Crane Kicked</t>
  </si>
  <si>
    <t>W13-Dogtown</t>
  </si>
  <si>
    <t>Wheelhouse-written 2025</t>
  </si>
  <si>
    <t>Greased Lightnin'</t>
  </si>
  <si>
    <t>W14-Yoy Yoy Yoy</t>
  </si>
  <si>
    <t>W14-Hittin' Paydirt</t>
  </si>
  <si>
    <t xml:space="preserve">W14-Beast Mode   </t>
  </si>
  <si>
    <t>W14-Iron Clad</t>
  </si>
  <si>
    <t>W14-Power Up</t>
  </si>
  <si>
    <t>W14-Ramblin’ Gamblin’</t>
  </si>
  <si>
    <t>W14-Lickety Split</t>
  </si>
  <si>
    <t>Nip it in the bud</t>
  </si>
  <si>
    <t>W15-Beatin' the system</t>
  </si>
  <si>
    <t>W15-Final Countdown</t>
  </si>
  <si>
    <t xml:space="preserve">W15-Shock &amp; Aw   </t>
  </si>
  <si>
    <t>W15-Barn Burner</t>
  </si>
  <si>
    <t>W15-Ballroom Blitz</t>
  </si>
  <si>
    <t>W15-Soylent Green</t>
  </si>
  <si>
    <t>W15-Justified</t>
  </si>
  <si>
    <t>Shinola</t>
  </si>
  <si>
    <t>W16-Armogeddon</t>
  </si>
  <si>
    <t>W16-The Grand Finale</t>
  </si>
  <si>
    <t xml:space="preserve">W16-Blue Bayou   </t>
  </si>
  <si>
    <t>W16-Donnybrook</t>
  </si>
  <si>
    <t>W16-Power Drive</t>
  </si>
  <si>
    <t>W16-Blue &amp; Gray</t>
  </si>
  <si>
    <t>W16-Vengeance</t>
  </si>
  <si>
    <t>The Longest Yard</t>
  </si>
  <si>
    <t>Harum Scarum</t>
  </si>
  <si>
    <t>W17-Jugtown Jubilation</t>
  </si>
  <si>
    <t>W17-Once In A Lifetime</t>
  </si>
  <si>
    <t>W17-Aw Shucks</t>
  </si>
  <si>
    <t>W17-Domination</t>
  </si>
  <si>
    <t>W17-Horse Power</t>
  </si>
  <si>
    <t>W17-Stayin’ Alive</t>
  </si>
  <si>
    <t>W17-The Legend</t>
  </si>
  <si>
    <t>Cooter Brown</t>
  </si>
  <si>
    <t>Pity Sakes</t>
  </si>
  <si>
    <t>W18-Hoodoo Voodoo</t>
  </si>
  <si>
    <t>W18-The Prestige</t>
  </si>
  <si>
    <t>Kit and Caboodle</t>
  </si>
  <si>
    <t>Goo Baby</t>
  </si>
  <si>
    <t>The Big Daddy (2023)</t>
  </si>
  <si>
    <t>The Big Daddy (2024)</t>
  </si>
  <si>
    <t>The Big Daddy (2025)</t>
  </si>
  <si>
    <t>Wham Bam</t>
  </si>
  <si>
    <t>Higher Love</t>
  </si>
  <si>
    <t>W1-The Family</t>
  </si>
  <si>
    <t>W1-Dog Day Afternoon</t>
  </si>
  <si>
    <t>W1-The Biloxi Boys</t>
  </si>
  <si>
    <t>Toppin’ A Grade</t>
  </si>
  <si>
    <t>On The Dark Side</t>
  </si>
  <si>
    <t>W2-Bloody Sunday</t>
  </si>
  <si>
    <t>W2-Stranglehold</t>
  </si>
  <si>
    <t>W2-Bell Ringer</t>
  </si>
  <si>
    <t>Mansy Pansy</t>
  </si>
  <si>
    <t>Studley Whiplash</t>
  </si>
  <si>
    <t>W3-The Big One</t>
  </si>
  <si>
    <t>W3-Boondocks</t>
  </si>
  <si>
    <t>W3-Barnburner</t>
  </si>
  <si>
    <t>Jive Talking</t>
  </si>
  <si>
    <t>Johnny Cockstud</t>
  </si>
  <si>
    <t>W4-One Ranger</t>
  </si>
  <si>
    <t>W4-Gut Wrencher</t>
  </si>
  <si>
    <t>W4-Bamboozled</t>
  </si>
  <si>
    <t>Stem to Stern</t>
  </si>
  <si>
    <t>The Quakers</t>
  </si>
  <si>
    <t>W5-Bar the Door</t>
  </si>
  <si>
    <t>W5-Discombobulated</t>
  </si>
  <si>
    <t>W5-Retribution</t>
  </si>
  <si>
    <t>Heavy Handed</t>
  </si>
  <si>
    <t>Strong</t>
  </si>
  <si>
    <t>W6-Shock &amp; Roll</t>
  </si>
  <si>
    <t>W6-Death Defying</t>
  </si>
  <si>
    <t>W6-Gut Check</t>
  </si>
  <si>
    <t>Cattywampus</t>
  </si>
  <si>
    <t>Guntown</t>
  </si>
  <si>
    <t>W7-Third Sunday</t>
  </si>
  <si>
    <t>W7-Lolly Gagging</t>
  </si>
  <si>
    <t>W7-Rammer Jammer</t>
  </si>
  <si>
    <t>Brouhaha</t>
  </si>
  <si>
    <t>Pain Cave</t>
  </si>
  <si>
    <t>W8-Nuthin' Fancy</t>
  </si>
  <si>
    <t>W8-Monster Smash</t>
  </si>
  <si>
    <t>W8-Vict'ry Chicken</t>
  </si>
  <si>
    <t xml:space="preserve">Hunky Dory </t>
  </si>
  <si>
    <t>Slipshucked</t>
  </si>
  <si>
    <t>W9-Death Knell</t>
  </si>
  <si>
    <t>W9-Street Survivors</t>
  </si>
  <si>
    <t>W9-Wild Thing</t>
  </si>
  <si>
    <t>Tin Horn</t>
  </si>
  <si>
    <t>Deliverance</t>
  </si>
  <si>
    <t>W10-Dark Horse</t>
  </si>
  <si>
    <t>W10-Snot Locker</t>
  </si>
  <si>
    <t>W10-Texas Shootout</t>
  </si>
  <si>
    <t>Hoochie Koochie</t>
  </si>
  <si>
    <t>Abracadabra</t>
  </si>
  <si>
    <t>W11-Knebworthy</t>
  </si>
  <si>
    <t>W11-The Mean Machine</t>
  </si>
  <si>
    <t>Hoity Toity</t>
  </si>
  <si>
    <t>Second Helping</t>
  </si>
  <si>
    <t>W12-Tide &amp; Tiger</t>
  </si>
  <si>
    <t>W12-Little Bighorn</t>
  </si>
  <si>
    <t>Coalburg</t>
  </si>
  <si>
    <t>The Gunslingers</t>
  </si>
  <si>
    <t>W13-Hobnail Boot</t>
  </si>
  <si>
    <t>W13-Dixieland Delight</t>
  </si>
  <si>
    <t>Jew Hollow</t>
  </si>
  <si>
    <t>Highfalutin</t>
  </si>
  <si>
    <t>W14-Resiliency</t>
  </si>
  <si>
    <t>W14-Diddly Squat</t>
  </si>
  <si>
    <t>Road Killers</t>
  </si>
  <si>
    <t>Revenge</t>
  </si>
  <si>
    <t>W15-Midnight Blues</t>
  </si>
  <si>
    <t>W15-Boomtown</t>
  </si>
  <si>
    <t>W16-Dethroned</t>
  </si>
  <si>
    <t>W16-Bloody Murder</t>
  </si>
  <si>
    <t>W17-Coffin Corner</t>
  </si>
  <si>
    <t>W17-Matriculation</t>
  </si>
  <si>
    <t>W17-</t>
  </si>
  <si>
    <t>W18-Top Gun</t>
  </si>
  <si>
    <t>W18-Glory Days</t>
  </si>
  <si>
    <t>W18-</t>
  </si>
  <si>
    <t>Wilson/GB</t>
  </si>
  <si>
    <t>W11-Doomsday</t>
  </si>
  <si>
    <t>The Grenadiers maim the Legend of Shades Creek at The Met</t>
  </si>
  <si>
    <t>The Juggernauts making it tough on Fairfield at Driver Stadium</t>
  </si>
  <si>
    <t>The Armadillos stay hot and roll over the Vulcans at Pro Stadium</t>
  </si>
  <si>
    <t>The analytics dept. is running out of games for the Sloth Monsters</t>
  </si>
  <si>
    <t>The Bullets shoot out the new LED lights at River Run Park</t>
  </si>
  <si>
    <t>The Cheetahs win the proverbial "cat fight" at Glen Oaks Park</t>
  </si>
  <si>
    <t>The Freebirds $#?&amp; on the Mayors at Black Creek Ball Park</t>
  </si>
  <si>
    <t>Dogs take a bite outta the Gamblers behind at Brookside Ball Park</t>
  </si>
  <si>
    <t>Mayors thought it was purple rain coming down in Black Creek</t>
  </si>
  <si>
    <t>The PowerSleds get rolled out like shag carpet on Ed Bruce Field</t>
  </si>
  <si>
    <t>The Vulcans need to ge their line-up right and on time this week</t>
  </si>
  <si>
    <t>Gamblers find out that the VFW #64 bingo crowd is a tough one</t>
  </si>
  <si>
    <t>Da Blitz can't find any shelter at the new River Run Park</t>
  </si>
  <si>
    <t>The Wildcats lose the proverbial "cat fight" at Glen Oaks Park</t>
  </si>
  <si>
    <t>The Bandits lose a defensive battle at Herdmont Park</t>
  </si>
  <si>
    <t>The Bellcows bounce back on Monday Night Football with a win</t>
  </si>
  <si>
    <t>Climbing the charts</t>
  </si>
  <si>
    <t>Getting nervous</t>
  </si>
  <si>
    <t>BEL @ GAM (-1.5)</t>
  </si>
  <si>
    <t>ARM (-1.5) @ BUL</t>
  </si>
  <si>
    <t>BAN @ FRE (-3.5)</t>
  </si>
  <si>
    <t>VUL @ SM (-2.5)</t>
  </si>
  <si>
    <t>JUG @ BLZ (-1.5)</t>
  </si>
  <si>
    <t>WIL @ DOG (P)</t>
  </si>
  <si>
    <t>CHE (-3.5) @ MAY</t>
  </si>
  <si>
    <t>PS @ GRE (-2.5)</t>
  </si>
  <si>
    <t>Wilson/ARI</t>
  </si>
  <si>
    <t>Watson/GB</t>
  </si>
  <si>
    <t>Wright/HOU</t>
  </si>
  <si>
    <t>Fitzgerald/CAR</t>
  </si>
  <si>
    <t>Metchie/NYJ</t>
  </si>
  <si>
    <t>BUL @ SM (P)</t>
  </si>
  <si>
    <t>MAY @ DOG (-2.5)</t>
  </si>
  <si>
    <t>PS (-2.5) @ VUL</t>
  </si>
  <si>
    <t>CHE (-4.5) @ BAN</t>
  </si>
  <si>
    <t>GAM @ FRE (-2.5)</t>
  </si>
  <si>
    <t>ARM (-1.5) @ JUG</t>
  </si>
  <si>
    <t xml:space="preserve">BEL @ WIL (-1.5) </t>
  </si>
  <si>
    <t>GRE (-1.5) @ BLZ</t>
  </si>
  <si>
    <t>Sloth Monsters (P)</t>
  </si>
  <si>
    <t>Cheetahs (-4.5)</t>
  </si>
  <si>
    <t>RB-Gibbs/DET</t>
  </si>
  <si>
    <t>The 'Nauts get testy at Bryant-Denny Stadium to bomb DaBlitz</t>
  </si>
  <si>
    <t>The Cheetahs survive Monday Night Football to edge the Mayors</t>
  </si>
  <si>
    <t>The PowerSleds plowed the Grenadiers plum off of Gary Avenue</t>
  </si>
  <si>
    <t>The BDFL has to go down the overtime criteria list to get a winner</t>
  </si>
  <si>
    <t>Mayors come up short on Monday Night Football to lose by 5</t>
  </si>
  <si>
    <t>The Bellcows hit the jackpot and ring the Gambino's bell in Biloxi</t>
  </si>
  <si>
    <t>Feast or famine for the Troop Train the last two weeks</t>
  </si>
  <si>
    <t>Gamblers gets schooled on high stakes poker at the Beau Rivage</t>
  </si>
  <si>
    <t>The Vulcans get stuck with the tailgate cleanup at the Hoover Met</t>
  </si>
  <si>
    <t>BDCS @AG</t>
  </si>
  <si>
    <t>The Wildcats scared the Dogs back on the porch up Goose Alley</t>
  </si>
  <si>
    <t>DaBlitz gets bombed on Saban Field before the late flyover</t>
  </si>
  <si>
    <t>The Dogs didn't feel like getting off the porch for this one</t>
  </si>
  <si>
    <t>Tough week in Vegas</t>
  </si>
  <si>
    <t>Nice regroup in Atmore</t>
  </si>
  <si>
    <t>The hardluck Bandits lose in overtime to a Two Out Ball Club</t>
  </si>
  <si>
    <t>The Legend of Shades Creek gets the best of the Vulcans</t>
  </si>
  <si>
    <t>The Bullets made road kill out of the Armadillos in Alabama</t>
  </si>
  <si>
    <t>The Armos become road kill on the backroads of Alabama</t>
  </si>
  <si>
    <t>W12-Breaking Away</t>
  </si>
  <si>
    <t>Rigamarole-written 2025</t>
  </si>
  <si>
    <t>Butter/KC</t>
  </si>
  <si>
    <t>Shattered</t>
  </si>
  <si>
    <t>PK-McPherson/CIN</t>
  </si>
  <si>
    <t>DOG (-1.5) @ PS</t>
  </si>
  <si>
    <t>SM (-2.5) @ GAM</t>
  </si>
  <si>
    <t>BAN @ BUL (-3.5)</t>
  </si>
  <si>
    <t>VUL @ CHE (-4.5)</t>
  </si>
  <si>
    <t>FRE (-2.5) @ ARM</t>
  </si>
  <si>
    <t>BLZ @ MAY (-1.5)</t>
  </si>
  <si>
    <t>WIL (-2.5) @ GRE</t>
  </si>
  <si>
    <t>JUG @ BEL (P)</t>
  </si>
  <si>
    <t>Da Blitz captures this week's "Toilet Seat Team of the Weak"</t>
  </si>
  <si>
    <t>Bullets leave at least 12 points on the pine to get the Bonehead</t>
  </si>
  <si>
    <t>The unlucky one-armed Cahaba River Bandits can't win for losing</t>
  </si>
  <si>
    <t xml:space="preserve">The PowerSleds get pile driven by the Vulcs at Pro Stadium </t>
  </si>
  <si>
    <t>Cheetahs keep on winning and are the team to beat in the BDFL</t>
  </si>
  <si>
    <t>Dogs lose a close one on Monday Night Football to the Mayors</t>
  </si>
  <si>
    <t>The G-Men catch Da Blitz asleep at the wheel in Titletown</t>
  </si>
  <si>
    <t>Vulcs put on a gun show at the new amphitheater before the game</t>
  </si>
  <si>
    <t>The Legend of Shades Creek massacres the Bentonites</t>
  </si>
  <si>
    <t>The Wildcats come from behind to milk the Bellcows dry</t>
  </si>
  <si>
    <t>Freebirds show the Gambino what a Two Out Ball Club is all about</t>
  </si>
  <si>
    <t>The Bellcows win the "highest loser" award for Week 13</t>
  </si>
  <si>
    <t>The Mayors catch some Monday Night Magic to crush the Dogs</t>
  </si>
  <si>
    <t>Tough week to swallow</t>
  </si>
  <si>
    <t>Showing closing speed</t>
  </si>
  <si>
    <t>The 'Nauts win a close one in overtime at EBF@Driver Stadium</t>
  </si>
  <si>
    <t>The Texas Armada rolls through Jugtown and loses one in OT</t>
  </si>
  <si>
    <t>The Gamblers get mercy ruled at Black Creek Ball Park</t>
  </si>
  <si>
    <t>W13-Exorcising Demons</t>
  </si>
  <si>
    <t>Thielen/PIT</t>
  </si>
  <si>
    <t>Grupe/IND</t>
  </si>
  <si>
    <t>Bullets (-3.5)</t>
  </si>
  <si>
    <t>FRE (-2.5) @ GRE</t>
  </si>
  <si>
    <t>DOG (-1.5) @ BUL</t>
  </si>
  <si>
    <t>BLZ @ CHE (-4.5)</t>
  </si>
  <si>
    <t>WIL (-1.5) @ PS</t>
  </si>
  <si>
    <t>JUG (-1.5) @ MAY</t>
  </si>
  <si>
    <t>VUL @ GAM (-2.5)</t>
  </si>
  <si>
    <t>SM (-2.5) @ BEL</t>
  </si>
  <si>
    <t>BAN @ ARM (-3.5)</t>
  </si>
  <si>
    <t>St Brown/DET</t>
  </si>
  <si>
    <t>W14-Manhandled</t>
  </si>
  <si>
    <t>The BioCats manhandle the Grunts on the "Blacktop" at Mineral</t>
  </si>
  <si>
    <t>The Dogs get a big lift on MNF to shutdown the PowerSleds</t>
  </si>
  <si>
    <t>The Sloth Monsters are on a mission against the Schedule Maker</t>
  </si>
  <si>
    <t>The Juggernauts edge past the Bellcows at Cluster Springs</t>
  </si>
  <si>
    <t>Not so fast, the Bellcows got some false hope from @$$</t>
  </si>
  <si>
    <t>Freebirds beat the Armadillos to force them out of the BDCS</t>
  </si>
  <si>
    <t>Congrats to the Breals on their first grand child - Baylor Breal</t>
  </si>
  <si>
    <t>DaBlitz gets back on the winning side with a solid win in Week 14</t>
  </si>
  <si>
    <t>The Grenadiers got manhandled by the Wildcats at Mineral</t>
  </si>
  <si>
    <t>Vulcs pull the upset of the season by knocking off the Cheetahs</t>
  </si>
  <si>
    <t>The Cheetahs show a chink in the armor as the BDCS looms</t>
  </si>
  <si>
    <t>The PowerSleds get run ruled at the Dolodome on Monday night</t>
  </si>
  <si>
    <t>The Bandits get a much deserved vict'ry over the ailing Bullets</t>
  </si>
  <si>
    <t>The Bullets earn the week's "Toilet Seat Team of the Weak"</t>
  </si>
  <si>
    <t>Mayors can't do anything right at the old SEC title game site</t>
  </si>
  <si>
    <t>The Texas Armada has their BDCS hopes sunk in Week 14</t>
  </si>
  <si>
    <t>Holding serve</t>
  </si>
  <si>
    <t>Chasing points</t>
  </si>
  <si>
    <t>Armadillos (-3.5)</t>
  </si>
  <si>
    <t>Nov. 2025 - 2,819 uniques (all-time record)</t>
  </si>
  <si>
    <t>2025 Post-Season Seedings (End of Season)</t>
  </si>
  <si>
    <t>Ebuka/TB</t>
  </si>
  <si>
    <t>POTY award on the line</t>
  </si>
  <si>
    <t>Just three more weeks</t>
  </si>
  <si>
    <t>Texas Armada won the "Battle of Joe's Pool Hall" but lost the war</t>
  </si>
  <si>
    <t>The Bellcows are peaking at the right time to exit the Null Set Club</t>
  </si>
  <si>
    <t>The Freebirds are quietly building towards a potential title run</t>
  </si>
  <si>
    <t>The Dogs have enough mustard to taste vict'ry in the BDCS</t>
  </si>
  <si>
    <t>The 'Nauts get a demerit from @$$ for another spelling error</t>
  </si>
  <si>
    <t>The Vulcans finally come to life after a season full of futility</t>
  </si>
  <si>
    <t>The PowerSleds upset the Wildcats, but narrowly miss the BDCS</t>
  </si>
  <si>
    <t>Gambino misses the BDCS, but has a new grand kid to celebrate</t>
  </si>
  <si>
    <t>Troop Train is off the rails, but headed to the BDCS with hope</t>
  </si>
  <si>
    <t>Sloth Monsters lose in Week 15, but still qualify for the BDCS</t>
  </si>
  <si>
    <t>The Cheetahs win a close one and are the #1 seed in the BDCS</t>
  </si>
  <si>
    <t>The Bullets got chased out of Lowndes County by the Dogs</t>
  </si>
  <si>
    <t>DaBlitz lose a close one and is headed South for the Big Mullet</t>
  </si>
  <si>
    <t>You can't say the Mayors didn't try to make the BDCS this year</t>
  </si>
  <si>
    <t>The Wildcats limp into the BDCS with hopes of going wild</t>
  </si>
  <si>
    <t xml:space="preserve">The Bandits get an "A" for effort this season for competing </t>
  </si>
  <si>
    <t>#8 BEL @ #1 CHE (-3.5)</t>
  </si>
  <si>
    <t>#7 JUG @ #2 FRE (-2.5)</t>
  </si>
  <si>
    <t>#6 GRE @ #3 WIL (-1.5)</t>
  </si>
  <si>
    <t>#5 DOG @ #4 SM (P)</t>
  </si>
  <si>
    <t>#8 BAN @ #1 ARM (-3.5)</t>
  </si>
  <si>
    <t>#7 VUL @ #2 PS (-2.5)</t>
  </si>
  <si>
    <t>#6 BUL @ #3 GAM (-1.5)</t>
  </si>
  <si>
    <t>#5 MAY @ #4 BLZ (P)</t>
  </si>
  <si>
    <t>Badgley/BUF</t>
  </si>
  <si>
    <t>Hootenanny</t>
  </si>
  <si>
    <t>W15-Playing Dead</t>
  </si>
  <si>
    <t>W16-Perseverance</t>
  </si>
  <si>
    <t xml:space="preserve">Denver </t>
  </si>
  <si>
    <t>Borregalas/NE</t>
  </si>
  <si>
    <t>Pachecho/KC</t>
  </si>
  <si>
    <t>PK-Fairbairn/HOU</t>
  </si>
  <si>
    <t>The Dogs put the Legend of Shades Creek out of his misery</t>
  </si>
  <si>
    <t>The Wildcats win and advance to the next round of the BDCS</t>
  </si>
  <si>
    <t>Can't blame this one on the schedule maker, rather the Mr. Seed</t>
  </si>
  <si>
    <t>The Bellcows couldn't hold the water bucket on MNF</t>
  </si>
  <si>
    <t>The Texas Armada is the ship to sink in the Big Mullet Series</t>
  </si>
  <si>
    <t>The Vulcans rise up in the BMS to torch the PowerSleds</t>
  </si>
  <si>
    <t>The Bullets get some redemption down on the Gulf Coast</t>
  </si>
  <si>
    <t>The Bandits had this one until Monday Night Football</t>
  </si>
  <si>
    <t>The PowerSleds get embarassed in the Big Mullet Series</t>
  </si>
  <si>
    <t>Troop Train gets derailed in the Big Daddy Championship Series</t>
  </si>
  <si>
    <t>The Juggernauts pull one out on MNF over the Freebirds</t>
  </si>
  <si>
    <t>The Gambino is still celebrating the birth of his first grand child</t>
  </si>
  <si>
    <t>DaBlitz catched a break from Mr. Seed to advance in the BMS</t>
  </si>
  <si>
    <t>The Freebirds crash and burn in the BDCS first round</t>
  </si>
  <si>
    <t>The Mayors are in Atmore trying to regroup in the BMS</t>
  </si>
  <si>
    <t>On MNF, the Cheetahs showed why they are the team to beat</t>
  </si>
  <si>
    <t>Nothing changed</t>
  </si>
  <si>
    <t>Holding tight</t>
  </si>
  <si>
    <t>#7 JUG @ #1 CHE (-3.5)</t>
  </si>
  <si>
    <t>#5 DOG @ #3 WIL (-2.5)</t>
  </si>
  <si>
    <t xml:space="preserve"> #8 BEL @ #2 FRE (-1.5)</t>
  </si>
  <si>
    <t>#6 GRE @ #4 SM (P)</t>
  </si>
  <si>
    <t xml:space="preserve"> #7 VUL @ #1 ARM (-3.5)</t>
  </si>
  <si>
    <t>#6 BUL @ #4 BLZ (-2.5)</t>
  </si>
  <si>
    <t>#8 BAN @ #2 PS (-1.5)</t>
  </si>
  <si>
    <t xml:space="preserve"> #5 MAY @ #3 GAM (P)</t>
  </si>
  <si>
    <t>Judkins/ CLE</t>
  </si>
  <si>
    <t>Pickens/ DAL</t>
  </si>
  <si>
    <t>Week 1 2026 Season</t>
  </si>
  <si>
    <t>RB-Henry/BAL</t>
  </si>
  <si>
    <t>The Cheetahs are the team to beat in the BDCS for the title</t>
  </si>
  <si>
    <t>The Armadillos have filed a grievance with the league</t>
  </si>
  <si>
    <t>The PowerSleds rebound in the second round of the BMS</t>
  </si>
  <si>
    <t>Dogs win in the BDCS semi-finals and advance to the finals</t>
  </si>
  <si>
    <t>The Freebirds are scratching their heads and saying "what if"</t>
  </si>
  <si>
    <t>The Grenadiers beat the Sloths to help end their 2025 misery</t>
  </si>
  <si>
    <t>DaBlitz bombs the Bullets and advance to the Big Mullet Bowl</t>
  </si>
  <si>
    <t>The Vulcans get boat raced by the Texas Armada</t>
  </si>
  <si>
    <t>Gamblers lose again and will battle for last place in the BDFL</t>
  </si>
  <si>
    <t>The Juggernauts end a sweet season on a sour note</t>
  </si>
  <si>
    <t>Bandits will be glad to put this season in the rearview mirror</t>
  </si>
  <si>
    <t>The Sloths can't blame this one on the Schedule Maker</t>
  </si>
  <si>
    <t>The Wildcats blew a shot at the big time when it mattered most</t>
  </si>
  <si>
    <t>POTY on the line now</t>
  </si>
  <si>
    <t>Need a big Week 18</t>
  </si>
  <si>
    <t>#5 DOG  @ #1 CHE (-3.5)</t>
  </si>
  <si>
    <t>#7 JUG @ #3 WIL (-2.5)</t>
  </si>
  <si>
    <t xml:space="preserve"> #8 BEL @ #6 GRE (-1.5)</t>
  </si>
  <si>
    <t>#4 SM @ #2 FRE (P)</t>
  </si>
  <si>
    <t xml:space="preserve"> #4 BLZ @ #1 ARM (-3.5)</t>
  </si>
  <si>
    <t>#8 BAN @ #3 GAM (P)</t>
  </si>
  <si>
    <t>#7 VUL @ #6 BUL (-2.5)</t>
  </si>
  <si>
    <t>The Bellcows upset the Freebirds in the BDCS loser's bracket</t>
  </si>
  <si>
    <t>The Mayors beat the Gamblers in the BMS loser's bracket</t>
  </si>
  <si>
    <t>#5 MAY @ #2 PS (-1.5)</t>
  </si>
  <si>
    <t>The Bullets "Hurts So Bad" after a lot of trash talk all season</t>
  </si>
  <si>
    <t xml:space="preserve">Juggernauts </t>
  </si>
  <si>
    <t>Freebirds (P)</t>
  </si>
  <si>
    <t>New High- Jan.-Dec.</t>
  </si>
  <si>
    <t>2026 Pony Draft Order</t>
  </si>
  <si>
    <t>W17-King Henry</t>
  </si>
  <si>
    <t>The Big Daddy (2026)</t>
  </si>
  <si>
    <t>W1-</t>
  </si>
  <si>
    <t>W2-</t>
  </si>
  <si>
    <t>W3-</t>
  </si>
  <si>
    <t>W4-</t>
  </si>
  <si>
    <t>W5-</t>
  </si>
  <si>
    <t>W6-</t>
  </si>
  <si>
    <t>W7-</t>
  </si>
  <si>
    <t>W8-</t>
  </si>
  <si>
    <t>W9-</t>
  </si>
  <si>
    <t>W10-</t>
  </si>
  <si>
    <t>W11-</t>
  </si>
  <si>
    <t>W12-</t>
  </si>
  <si>
    <t>W13-</t>
  </si>
  <si>
    <t>W14-</t>
  </si>
  <si>
    <t>W15-</t>
  </si>
  <si>
    <t>W16-</t>
  </si>
  <si>
    <t>The Armos prove they belong among the 2025 elite teams</t>
  </si>
  <si>
    <t>The Bullets shoot down Vulcan in the Lower Feeder Bowl</t>
  </si>
  <si>
    <t>The Vulcans won the highest loser award in Week 18</t>
  </si>
  <si>
    <t>The Freebirds blow past the Sloths in the Ol' Proverbial Bowl</t>
  </si>
  <si>
    <t>The Wildcats win the 2nd Fiddle Bowl for 3rd place in the BDFL</t>
  </si>
  <si>
    <t>The PowerSleds win the Dirty Sock Bowl in Ft. Payne, Alabama</t>
  </si>
  <si>
    <t>Da Blitz gets their @$$ handed to them on the Gulf of America</t>
  </si>
  <si>
    <t>Dogs upset the Cheetahs to win the 2025 BDFL Championship</t>
  </si>
  <si>
    <t>Bellcows best the G-Men to win the $3 Bill Bowl in Hot Springs</t>
  </si>
  <si>
    <t>The Gamblers beat the one-armed Bandits to dodge last place</t>
  </si>
  <si>
    <t>Bandits fought to the bitter end which is admirable in the BDFL</t>
  </si>
  <si>
    <t>No excuses, the Sloth Monsters didn't win a game in the BDCS</t>
  </si>
  <si>
    <t>Nauts lose to the Wildcats in the 2nd Fiddle Bowl to finish 4th</t>
  </si>
  <si>
    <t>The Troop Train was derailed once Scattebo got injured</t>
  </si>
  <si>
    <t>Cheetahs couldn't finish the race after all due to mismanagement</t>
  </si>
  <si>
    <t>Mayors gave it a gallant effort before scumming to mediocrity</t>
  </si>
  <si>
    <t>SM @ ARM</t>
  </si>
  <si>
    <t>DOG @ CHE</t>
  </si>
  <si>
    <t>VUL @ BUL</t>
  </si>
  <si>
    <t>BAN @ GAM</t>
  </si>
  <si>
    <t>BLZ @ PS</t>
  </si>
  <si>
    <t>FRE @ BEL</t>
  </si>
  <si>
    <t>WIL @ MAY</t>
  </si>
  <si>
    <t>The house always wins</t>
  </si>
  <si>
    <t>The POTY winner!!!</t>
  </si>
  <si>
    <t>Week 1 2026</t>
  </si>
  <si>
    <t>2026 Final Standings</t>
  </si>
  <si>
    <t>W18-Brookside Pride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</si>
</sst>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2">
    <font>
      <sz val="10"/>
      <color theme="1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5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CC0000"/>
      <name val="Arial"/>
      <family val="2"/>
    </font>
    <font>
      <b/>
      <sz val="9"/>
      <color rgb="FFC00000"/>
      <name val="Arial"/>
      <family val="2"/>
    </font>
    <font>
      <sz val="9"/>
      <color rgb="FF006600"/>
      <name val="Arial"/>
      <family val="2"/>
    </font>
    <font>
      <sz val="9"/>
      <color indexed="4"/>
      <name val="Arial"/>
      <family val="2"/>
    </font>
    <font>
      <sz val="9"/>
      <color rgb="FFFF0066"/>
      <name val="Arial"/>
      <family val="2"/>
    </font>
    <font>
      <sz val="9"/>
      <color indexed="2"/>
      <name val="Arial"/>
      <family val="2"/>
    </font>
    <font>
      <b/>
      <sz val="9"/>
      <color indexed="65"/>
      <name val="Arial"/>
      <family val="2"/>
    </font>
    <font>
      <b/>
      <sz val="9"/>
      <color rgb="FFED0000"/>
      <name val="Arial"/>
      <family val="2"/>
    </font>
    <font>
      <b/>
      <sz val="9"/>
      <color rgb="FFFF0066"/>
      <name val="Arial"/>
      <family val="2"/>
    </font>
    <font>
      <b/>
      <sz val="9"/>
      <color indexed="2"/>
      <name val="Arial"/>
      <family val="2"/>
    </font>
    <font>
      <b/>
      <sz val="9"/>
      <color rgb="FF0099FF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9"/>
      <color rgb="FF007BB8"/>
      <name val="Arial"/>
      <family val="2"/>
    </font>
    <font>
      <sz val="7.5"/>
      <name val="Comic Sans MS"/>
      <family val="4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b/>
      <sz val="7.5"/>
      <color indexed="23"/>
      <name val="Arial"/>
      <family val="2"/>
    </font>
    <font>
      <b/>
      <sz val="7.5"/>
      <color indexed="21"/>
      <name val="Arial"/>
      <family val="2"/>
    </font>
    <font>
      <b/>
      <sz val="10"/>
      <color indexed="23"/>
      <name val="Arial"/>
      <family val="2"/>
    </font>
    <font>
      <sz val="9"/>
      <color indexed="18"/>
      <name val="Arial"/>
      <family val="2"/>
    </font>
    <font>
      <b/>
      <sz val="9"/>
      <color rgb="FF1F497D"/>
      <name val="Arial"/>
      <family val="2"/>
    </font>
    <font>
      <sz val="9"/>
      <color indexed="65"/>
      <name val="Arial"/>
      <family val="2"/>
    </font>
    <font>
      <sz val="9"/>
      <color rgb="FF0099FF"/>
      <name val="Arial"/>
      <family val="2"/>
    </font>
    <font>
      <sz val="9"/>
      <color rgb="FFED0000"/>
      <name val="Arial"/>
      <family val="2"/>
    </font>
    <font>
      <sz val="8.5"/>
      <color theme="1"/>
      <name val="Arial"/>
      <family val="2"/>
    </font>
    <font>
      <b/>
      <sz val="9"/>
      <color indexed="4"/>
      <name val="Arial"/>
      <family val="2"/>
    </font>
    <font>
      <sz val="9"/>
      <color theme="0"/>
      <name val="Arial"/>
      <family val="2"/>
    </font>
    <font>
      <b/>
      <sz val="7.5"/>
      <color indexed="65"/>
      <name val="Arial"/>
      <family val="2"/>
    </font>
    <font>
      <b/>
      <sz val="9"/>
      <color theme="3"/>
      <name val="Arial"/>
      <family val="2"/>
    </font>
    <font>
      <sz val="10"/>
      <name val="Sans-serif"/>
    </font>
    <font>
      <sz val="10"/>
      <name val="Verdana"/>
      <family val="2"/>
    </font>
    <font>
      <b/>
      <sz val="7.5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65"/>
      <name val="Arial"/>
      <family val="2"/>
    </font>
    <font>
      <b/>
      <sz val="9"/>
      <color indexed="62"/>
      <name val="Arial"/>
      <family val="2"/>
    </font>
    <font>
      <sz val="10"/>
      <color indexed="4"/>
      <name val="Arial"/>
      <family val="2"/>
    </font>
    <font>
      <sz val="9"/>
      <color rgb="FF005E00"/>
      <name val="Arial"/>
      <family val="2"/>
    </font>
    <font>
      <b/>
      <sz val="9"/>
      <color indexed="2"/>
      <name val="Georgia"/>
      <family val="1"/>
    </font>
    <font>
      <b/>
      <sz val="9"/>
      <color theme="0"/>
      <name val="Arial"/>
      <family val="2"/>
    </font>
    <font>
      <sz val="12"/>
      <color indexed="2"/>
      <name val="Arial"/>
      <family val="2"/>
    </font>
    <font>
      <b/>
      <sz val="12"/>
      <name val="Times New Roman"/>
      <family val="1"/>
    </font>
    <font>
      <sz val="7.5"/>
      <name val="Arial"/>
      <family val="2"/>
    </font>
    <font>
      <b/>
      <sz val="9"/>
      <color rgb="FFCC0000"/>
      <name val="Arial"/>
      <family val="2"/>
    </font>
    <font>
      <b/>
      <sz val="16"/>
      <color indexed="65"/>
      <name val="Arial"/>
      <family val="2"/>
    </font>
    <font>
      <sz val="12"/>
      <name val="GoudyOlSt BT"/>
    </font>
    <font>
      <b/>
      <sz val="10"/>
      <color indexed="2"/>
      <name val="Arial"/>
      <family val="2"/>
    </font>
    <font>
      <sz val="6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9"/>
      <color indexed="17"/>
      <name val="Arial"/>
      <family val="2"/>
    </font>
    <font>
      <b/>
      <sz val="9"/>
      <name val="Times New Roman"/>
      <family val="1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color rgb="FF009999"/>
      <name val="Arial"/>
      <family val="2"/>
    </font>
    <font>
      <sz val="11"/>
      <name val="Calibri"/>
      <family val="2"/>
    </font>
    <font>
      <sz val="10"/>
      <color rgb="FF009999"/>
      <name val="Arial"/>
      <family val="2"/>
    </font>
    <font>
      <sz val="10"/>
      <color indexed="51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9"/>
      <color indexed="44"/>
      <name val="Arial"/>
      <family val="2"/>
    </font>
    <font>
      <b/>
      <sz val="9"/>
      <color rgb="FFCC9900"/>
      <name val="Arial"/>
      <family val="2"/>
    </font>
    <font>
      <sz val="9"/>
      <color rgb="FFDDDDDD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9"/>
      <color rgb="FFDDDDDD"/>
      <name val="Arial"/>
      <family val="2"/>
    </font>
    <font>
      <sz val="9"/>
      <color indexed="62"/>
      <name val="Arial"/>
      <family val="2"/>
    </font>
    <font>
      <b/>
      <sz val="9"/>
      <color rgb="FFFF9933"/>
      <name val="Arial"/>
      <family val="2"/>
    </font>
    <font>
      <b/>
      <sz val="9"/>
      <color rgb="FF222222"/>
      <name val="Arial"/>
      <family val="2"/>
    </font>
    <font>
      <sz val="12"/>
      <name val="Arial"/>
      <family val="2"/>
    </font>
    <font>
      <sz val="9"/>
      <color rgb="FF212529"/>
      <name val="Arial"/>
      <family val="2"/>
    </font>
    <font>
      <b/>
      <sz val="9"/>
      <color rgb="FF212529"/>
      <name val="Arial"/>
      <family val="2"/>
    </font>
    <font>
      <sz val="10"/>
      <color rgb="FF151617"/>
      <name val="Arial"/>
      <family val="2"/>
    </font>
    <font>
      <b/>
      <sz val="10"/>
      <color rgb="FF48494A"/>
      <name val="Arial"/>
      <family val="2"/>
    </font>
    <font>
      <sz val="10"/>
      <color rgb="FF6C6D6F"/>
      <name val="Arial"/>
      <family val="2"/>
    </font>
    <font>
      <sz val="9"/>
      <name val="Arial"/>
      <family val="2"/>
    </font>
    <font>
      <b/>
      <sz val="9"/>
      <color rgb="FF3366FF"/>
      <name val="Arial"/>
      <family val="2"/>
    </font>
    <font>
      <sz val="9"/>
      <color indexed="4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ED0000"/>
      <name val="Arial"/>
      <family val="2"/>
    </font>
    <font>
      <sz val="9"/>
      <color rgb="FF0033CC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9"/>
      <color rgb="FF006600"/>
      <name val="Arial"/>
      <family val="2"/>
    </font>
    <font>
      <sz val="9"/>
      <color indexed="2"/>
      <name val="Arial"/>
      <family val="2"/>
    </font>
    <font>
      <b/>
      <sz val="10"/>
      <name val="Arial"/>
      <family val="2"/>
    </font>
    <font>
      <b/>
      <sz val="16"/>
      <color indexed="65"/>
      <name val="Arial"/>
      <family val="2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sz val="10"/>
      <color rgb="FF666699"/>
      <name val="Arial"/>
      <family val="2"/>
    </font>
    <font>
      <b/>
      <sz val="9"/>
      <name val="Arial"/>
    </font>
    <font>
      <sz val="9"/>
      <name val="Arial"/>
    </font>
    <font>
      <b/>
      <sz val="14"/>
      <color rgb="FFCC0000"/>
      <name val="Arial"/>
    </font>
    <font>
      <sz val="9"/>
      <color indexed="2"/>
      <name val="Arial"/>
    </font>
    <font>
      <sz val="9"/>
      <color rgb="FF00B050"/>
      <name val="Arial"/>
    </font>
    <font>
      <sz val="9"/>
      <color rgb="FF006600"/>
      <name val="Arial"/>
    </font>
    <font>
      <sz val="9"/>
      <color indexed="4"/>
      <name val="Arial"/>
    </font>
    <font>
      <b/>
      <sz val="9"/>
      <color indexed="65"/>
      <name val="Arial"/>
    </font>
    <font>
      <b/>
      <sz val="9"/>
      <color rgb="FF0099FF"/>
      <name val="Arial"/>
    </font>
    <font>
      <b/>
      <sz val="9"/>
      <color indexed="54"/>
      <name val="Arial"/>
    </font>
    <font>
      <sz val="9"/>
      <color indexed="54"/>
      <name val="Arial"/>
    </font>
    <font>
      <sz val="9"/>
      <color theme="1"/>
      <name val="Arial"/>
    </font>
    <font>
      <b/>
      <sz val="9"/>
      <color rgb="FF00B0F0"/>
      <name val="Arial"/>
    </font>
    <font>
      <b/>
      <sz val="9"/>
      <color rgb="FF009999"/>
      <name val="Arial"/>
    </font>
    <font>
      <sz val="9"/>
      <color rgb="FF009999"/>
      <name val="Arial"/>
    </font>
    <font>
      <b/>
      <sz val="9"/>
      <color indexed="2"/>
      <name val="Arial"/>
    </font>
    <font>
      <sz val="10"/>
      <color indexed="54"/>
      <name val="Arial"/>
    </font>
    <font>
      <sz val="10"/>
      <color rgb="FF009999"/>
      <name val="Arial"/>
    </font>
    <font>
      <b/>
      <sz val="9"/>
      <color rgb="FFFF0000"/>
      <name val="Arial"/>
      <family val="2"/>
    </font>
    <font>
      <sz val="9"/>
      <color rgb="FF388600"/>
      <name val="Arial"/>
      <family val="2"/>
    </font>
    <font>
      <sz val="10"/>
      <color rgb="FFED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336699"/>
      </patternFill>
    </fill>
    <fill>
      <patternFill patternType="solid">
        <fgColor rgb="FF00B050"/>
      </patternFill>
    </fill>
    <fill>
      <patternFill patternType="solid">
        <fgColor rgb="FF4D4D4D"/>
      </patternFill>
    </fill>
    <fill>
      <patternFill patternType="solid">
        <fgColor rgb="FFC00000"/>
      </patternFill>
    </fill>
    <fill>
      <patternFill patternType="solid">
        <fgColor rgb="FFCC9900"/>
      </patternFill>
    </fill>
    <fill>
      <patternFill patternType="solid">
        <fgColor rgb="FF006600"/>
      </patternFill>
    </fill>
    <fill>
      <patternFill patternType="solid">
        <fgColor rgb="FF4D4D4D"/>
        <bgColor rgb="FF48494A"/>
      </patternFill>
    </fill>
    <fill>
      <patternFill patternType="solid">
        <fgColor rgb="FFC00000"/>
        <bgColor rgb="FFCC0000"/>
      </patternFill>
    </fill>
    <fill>
      <patternFill patternType="solid">
        <fgColor rgb="FFCC9900"/>
        <bgColor indexed="52"/>
      </patternFill>
    </fill>
    <fill>
      <patternFill patternType="solid">
        <fgColor rgb="FF006600"/>
        <bgColor indexed="17"/>
      </patternFill>
    </fill>
    <fill>
      <patternFill patternType="solid">
        <fgColor indexed="5"/>
        <bgColor indexed="51"/>
      </patternFill>
    </fill>
    <fill>
      <patternFill patternType="solid">
        <fgColor indexed="54"/>
        <bgColor rgb="FF595959"/>
      </patternFill>
    </fill>
    <fill>
      <patternFill patternType="solid">
        <fgColor indexed="54"/>
        <bgColor rgb="FF6C6D6F"/>
      </patternFill>
    </fill>
    <fill>
      <patternFill patternType="solid">
        <fgColor indexed="5"/>
      </patternFill>
    </fill>
    <fill>
      <patternFill patternType="solid">
        <fgColor indexed="54"/>
      </patternFill>
    </fill>
    <fill>
      <patternFill patternType="solid">
        <fgColor theme="2"/>
      </patternFill>
    </fill>
    <fill>
      <patternFill patternType="solid">
        <fgColor rgb="FF009999"/>
      </patternFill>
    </fill>
    <fill>
      <patternFill patternType="solid">
        <fgColor theme="1"/>
      </patternFill>
    </fill>
    <fill>
      <patternFill patternType="solid">
        <fgColor indexed="51"/>
      </patternFill>
    </fill>
    <fill>
      <patternFill patternType="solid">
        <fgColor rgb="FF320064"/>
      </patternFill>
    </fill>
    <fill>
      <patternFill patternType="solid">
        <fgColor rgb="FFB0C0D0"/>
      </patternFill>
    </fill>
    <fill>
      <patternFill patternType="solid">
        <fgColor indexed="60"/>
      </patternFill>
    </fill>
    <fill>
      <patternFill patternType="solid">
        <fgColor indexed="63"/>
      </patternFill>
    </fill>
    <fill>
      <patternFill patternType="solid">
        <fgColor indexed="58"/>
      </patternFill>
    </fill>
    <fill>
      <patternFill patternType="solid">
        <fgColor rgb="FF66CCFF"/>
      </patternFill>
    </fill>
    <fill>
      <patternFill patternType="solid">
        <fgColor indexed="17"/>
      </patternFill>
    </fill>
    <fill>
      <patternFill patternType="solid">
        <fgColor indexed="2"/>
      </patternFill>
    </fill>
    <fill>
      <patternFill patternType="solid">
        <fgColor rgb="FF660033"/>
      </patternFill>
    </fill>
    <fill>
      <patternFill patternType="solid">
        <fgColor rgb="FF990000"/>
      </patternFill>
    </fill>
    <fill>
      <patternFill patternType="solid">
        <fgColor rgb="FFDDDDDD"/>
      </patternFill>
    </fill>
    <fill>
      <patternFill patternType="solid">
        <fgColor indexed="4"/>
      </patternFill>
    </fill>
    <fill>
      <patternFill patternType="solid">
        <fgColor rgb="FF000046"/>
      </patternFill>
    </fill>
    <fill>
      <patternFill patternType="solid">
        <fgColor rgb="FFB0C0D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885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8" borderId="0" xfId="0" applyFont="1" applyFill="1" applyAlignment="1" applyProtection="1">
      <alignment horizontal="left" vertical="center"/>
      <protection locked="0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2" fontId="7" fillId="0" borderId="0" xfId="0" applyNumberFormat="1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horizontal="left" vertical="center"/>
      <protection locked="0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left" vertical="center"/>
      <protection locked="0"/>
    </xf>
    <xf numFmtId="0" fontId="5" fillId="10" borderId="0" xfId="0" applyFont="1" applyFill="1" applyAlignment="1" applyProtection="1">
      <alignment horizontal="left" vertical="center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11" borderId="3" xfId="0" applyFont="1" applyFill="1" applyBorder="1" applyAlignment="1" applyProtection="1">
      <alignment horizontal="left" vertical="center"/>
      <protection locked="0"/>
    </xf>
    <xf numFmtId="0" fontId="5" fillId="11" borderId="3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4" xfId="0" applyFont="1" applyBorder="1" applyAlignment="1">
      <alignment horizontal="center" vertical="top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4" xfId="6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9" fillId="1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6" fillId="13" borderId="10" xfId="0" applyFont="1" applyFill="1" applyBorder="1" applyAlignment="1">
      <alignment horizontal="right" vertical="center"/>
    </xf>
    <xf numFmtId="0" fontId="9" fillId="13" borderId="11" xfId="0" applyFont="1" applyFill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2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" fillId="0" borderId="13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13" borderId="6" xfId="0" applyFont="1" applyFill="1" applyBorder="1">
      <alignment vertical="center"/>
    </xf>
    <xf numFmtId="0" fontId="16" fillId="13" borderId="5" xfId="0" applyFont="1" applyFill="1" applyBorder="1">
      <alignment vertical="center"/>
    </xf>
    <xf numFmtId="0" fontId="16" fillId="13" borderId="16" xfId="0" applyFont="1" applyFill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1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 indent="4"/>
    </xf>
    <xf numFmtId="0" fontId="9" fillId="0" borderId="0" xfId="5" applyFont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28" fillId="0" borderId="0" xfId="0" applyFont="1" applyAlignment="1">
      <alignment horizontal="left" vertical="center" indent="4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14" borderId="10" xfId="0" applyFont="1" applyFill="1" applyBorder="1" applyAlignment="1">
      <alignment horizontal="right" vertical="center"/>
    </xf>
    <xf numFmtId="0" fontId="9" fillId="14" borderId="11" xfId="0" applyFont="1" applyFill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6" fillId="14" borderId="6" xfId="0" applyFont="1" applyFill="1" applyBorder="1">
      <alignment vertical="center"/>
    </xf>
    <xf numFmtId="0" fontId="16" fillId="14" borderId="5" xfId="0" applyFont="1" applyFill="1" applyBorder="1">
      <alignment vertical="center"/>
    </xf>
    <xf numFmtId="0" fontId="16" fillId="14" borderId="16" xfId="0" applyFont="1" applyFill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top" wrapText="1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9" fillId="0" borderId="12" xfId="0" applyFont="1" applyBorder="1">
      <alignment vertical="center"/>
    </xf>
    <xf numFmtId="0" fontId="35" fillId="14" borderId="6" xfId="0" applyFont="1" applyFill="1" applyBorder="1">
      <alignment vertical="center"/>
    </xf>
    <xf numFmtId="0" fontId="20" fillId="0" borderId="0" xfId="0" applyFont="1">
      <alignment vertical="center"/>
    </xf>
    <xf numFmtId="0" fontId="36" fillId="0" borderId="0" xfId="0" applyFont="1">
      <alignment vertical="center"/>
    </xf>
    <xf numFmtId="0" fontId="12" fillId="0" borderId="17" xfId="0" applyFont="1" applyBorder="1" applyAlignment="1">
      <alignment horizontal="center" vertical="top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15" fillId="0" borderId="4" xfId="0" applyFont="1" applyBorder="1">
      <alignment vertical="center"/>
    </xf>
    <xf numFmtId="0" fontId="8" fillId="0" borderId="21" xfId="0" applyFont="1" applyBorder="1" applyAlignment="1">
      <alignment horizontal="right" vertical="center"/>
    </xf>
    <xf numFmtId="0" fontId="9" fillId="12" borderId="2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top"/>
    </xf>
    <xf numFmtId="0" fontId="15" fillId="0" borderId="17" xfId="0" applyFont="1" applyBorder="1">
      <alignment vertical="center"/>
    </xf>
    <xf numFmtId="0" fontId="9" fillId="0" borderId="0" xfId="5" applyFont="1" applyAlignment="1">
      <alignment vertical="top"/>
    </xf>
    <xf numFmtId="0" fontId="16" fillId="14" borderId="22" xfId="0" applyFont="1" applyFill="1" applyBorder="1">
      <alignment vertical="center"/>
    </xf>
    <xf numFmtId="0" fontId="16" fillId="14" borderId="22" xfId="0" applyFont="1" applyFill="1" applyBorder="1" applyAlignment="1">
      <alignment horizontal="right" vertical="center"/>
    </xf>
    <xf numFmtId="0" fontId="9" fillId="14" borderId="23" xfId="0" applyFont="1" applyFill="1" applyBorder="1">
      <alignment vertical="center"/>
    </xf>
    <xf numFmtId="0" fontId="20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21" fillId="0" borderId="14" xfId="0" applyFont="1" applyBorder="1" applyAlignment="1">
      <alignment horizontal="center" vertical="center"/>
    </xf>
    <xf numFmtId="0" fontId="16" fillId="14" borderId="19" xfId="0" applyFont="1" applyFill="1" applyBorder="1">
      <alignment vertical="center"/>
    </xf>
    <xf numFmtId="0" fontId="16" fillId="14" borderId="18" xfId="0" applyFont="1" applyFill="1" applyBorder="1">
      <alignment vertical="center"/>
    </xf>
    <xf numFmtId="0" fontId="16" fillId="14" borderId="24" xfId="0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>
      <alignment vertical="center"/>
    </xf>
    <xf numFmtId="0" fontId="9" fillId="0" borderId="22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16" fillId="14" borderId="25" xfId="0" applyFont="1" applyFill="1" applyBorder="1">
      <alignment vertical="center"/>
    </xf>
    <xf numFmtId="0" fontId="35" fillId="14" borderId="23" xfId="0" applyFont="1" applyFill="1" applyBorder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9" fillId="15" borderId="8" xfId="0" applyFont="1" applyFill="1" applyBorder="1" applyAlignment="1">
      <alignment horizontal="center" vertical="center"/>
    </xf>
    <xf numFmtId="0" fontId="16" fillId="16" borderId="10" xfId="0" applyFont="1" applyFill="1" applyBorder="1">
      <alignment vertical="center"/>
    </xf>
    <xf numFmtId="0" fontId="16" fillId="16" borderId="10" xfId="0" applyFont="1" applyFill="1" applyBorder="1" applyAlignment="1">
      <alignment horizontal="right" vertical="center"/>
    </xf>
    <xf numFmtId="0" fontId="9" fillId="16" borderId="11" xfId="0" applyFont="1" applyFill="1" applyBorder="1">
      <alignment vertical="center"/>
    </xf>
    <xf numFmtId="0" fontId="23" fillId="17" borderId="0" xfId="0" applyFont="1" applyFill="1" applyAlignment="1">
      <alignment vertical="top" wrapText="1"/>
    </xf>
    <xf numFmtId="0" fontId="16" fillId="16" borderId="5" xfId="0" applyFont="1" applyFill="1" applyBorder="1">
      <alignment vertical="center"/>
    </xf>
    <xf numFmtId="0" fontId="16" fillId="16" borderId="6" xfId="0" applyFont="1" applyFill="1" applyBorder="1">
      <alignment vertical="center"/>
    </xf>
    <xf numFmtId="0" fontId="16" fillId="16" borderId="16" xfId="0" applyFont="1" applyFill="1" applyBorder="1">
      <alignment vertical="center"/>
    </xf>
    <xf numFmtId="0" fontId="9" fillId="0" borderId="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quotePrefix="1" applyFont="1" applyBorder="1" applyAlignment="1">
      <alignment horizontal="center" vertical="center"/>
    </xf>
    <xf numFmtId="0" fontId="16" fillId="16" borderId="9" xfId="0" applyFont="1" applyFill="1" applyBorder="1">
      <alignment vertical="center"/>
    </xf>
    <xf numFmtId="0" fontId="35" fillId="16" borderId="11" xfId="0" applyFont="1" applyFill="1" applyBorder="1">
      <alignment vertical="center"/>
    </xf>
    <xf numFmtId="0" fontId="16" fillId="16" borderId="5" xfId="0" applyFont="1" applyFill="1" applyBorder="1" applyAlignment="1">
      <alignment horizontal="left" vertical="center"/>
    </xf>
    <xf numFmtId="0" fontId="16" fillId="16" borderId="16" xfId="0" applyFont="1" applyFill="1" applyBorder="1" applyAlignment="1">
      <alignment horizontal="left" vertical="center"/>
    </xf>
    <xf numFmtId="0" fontId="16" fillId="16" borderId="6" xfId="0" applyFont="1" applyFill="1" applyBorder="1" applyAlignment="1">
      <alignment horizontal="left" vertical="center"/>
    </xf>
    <xf numFmtId="0" fontId="23" fillId="0" borderId="4" xfId="0" applyFont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" fillId="0" borderId="0" xfId="6" applyAlignment="1">
      <alignment vertical="center"/>
    </xf>
    <xf numFmtId="0" fontId="9" fillId="0" borderId="0" xfId="6" applyFont="1"/>
    <xf numFmtId="0" fontId="40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6" applyFont="1" applyAlignment="1">
      <alignment vertical="center"/>
    </xf>
    <xf numFmtId="0" fontId="15" fillId="0" borderId="4" xfId="0" applyFont="1" applyBorder="1" applyAlignment="1">
      <alignment horizontal="center" vertical="top"/>
    </xf>
    <xf numFmtId="0" fontId="35" fillId="16" borderId="6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2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37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10" fillId="0" borderId="0" xfId="0" applyFont="1">
      <alignment vertical="center"/>
    </xf>
    <xf numFmtId="0" fontId="49" fillId="0" borderId="0" xfId="0" applyFont="1">
      <alignment vertical="center"/>
    </xf>
    <xf numFmtId="0" fontId="50" fillId="0" borderId="4" xfId="0" applyFont="1" applyBorder="1" applyAlignment="1">
      <alignment horizontal="center" vertical="top"/>
    </xf>
    <xf numFmtId="0" fontId="9" fillId="0" borderId="0" xfId="4" applyFont="1"/>
    <xf numFmtId="0" fontId="49" fillId="0" borderId="0" xfId="0" applyFont="1" applyAlignment="1">
      <alignment wrapText="1"/>
    </xf>
    <xf numFmtId="0" fontId="1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6" fillId="16" borderId="6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right" vertical="top" wrapText="1"/>
    </xf>
    <xf numFmtId="0" fontId="9" fillId="0" borderId="31" xfId="0" applyFont="1" applyBorder="1" applyAlignment="1">
      <alignment horizontal="right" vertical="top" wrapText="1"/>
    </xf>
    <xf numFmtId="0" fontId="51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" fillId="0" borderId="0" xfId="5" applyAlignment="1">
      <alignment vertical="center"/>
    </xf>
    <xf numFmtId="0" fontId="37" fillId="0" borderId="4" xfId="0" applyFont="1" applyBorder="1" applyAlignment="1">
      <alignment horizontal="center" vertical="top"/>
    </xf>
    <xf numFmtId="0" fontId="9" fillId="0" borderId="0" xfId="5" applyFont="1"/>
    <xf numFmtId="0" fontId="52" fillId="16" borderId="10" xfId="0" applyFont="1" applyFill="1" applyBorder="1" applyAlignment="1">
      <alignment horizontal="right" vertical="center"/>
    </xf>
    <xf numFmtId="0" fontId="40" fillId="16" borderId="11" xfId="0" applyFont="1" applyFill="1" applyBorder="1">
      <alignment vertical="center"/>
    </xf>
    <xf numFmtId="0" fontId="53" fillId="0" borderId="0" xfId="0" applyFont="1">
      <alignment vertical="center"/>
    </xf>
    <xf numFmtId="0" fontId="2" fillId="0" borderId="0" xfId="0" applyFont="1" applyAlignment="1">
      <alignment horizontal="left" indent="1"/>
    </xf>
    <xf numFmtId="0" fontId="28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 applyAlignment="1">
      <alignment horizontal="left" wrapText="1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4" xfId="6" applyFont="1" applyBorder="1" applyAlignment="1">
      <alignment vertical="top"/>
    </xf>
    <xf numFmtId="0" fontId="58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22" fillId="0" borderId="12" xfId="0" applyFont="1" applyBorder="1" applyAlignment="1">
      <alignment vertical="center" textRotation="255"/>
    </xf>
    <xf numFmtId="0" fontId="22" fillId="0" borderId="0" xfId="0" applyFont="1" applyAlignment="1">
      <alignment vertical="center" textRotation="255"/>
    </xf>
    <xf numFmtId="0" fontId="60" fillId="0" borderId="0" xfId="0" applyFont="1" applyAlignment="1">
      <alignment horizontal="center" vertical="center"/>
    </xf>
    <xf numFmtId="0" fontId="16" fillId="16" borderId="10" xfId="3" applyFont="1" applyFill="1" applyBorder="1">
      <alignment vertical="center"/>
    </xf>
    <xf numFmtId="0" fontId="16" fillId="16" borderId="10" xfId="3" applyFont="1" applyFill="1" applyBorder="1" applyAlignment="1">
      <alignment horizontal="right" vertical="center"/>
    </xf>
    <xf numFmtId="0" fontId="9" fillId="16" borderId="11" xfId="3" applyFont="1" applyFill="1" applyBorder="1">
      <alignment vertical="center"/>
    </xf>
    <xf numFmtId="0" fontId="9" fillId="0" borderId="0" xfId="3" applyFont="1">
      <alignment vertical="center"/>
    </xf>
    <xf numFmtId="0" fontId="20" fillId="0" borderId="0" xfId="3" applyFont="1">
      <alignment vertical="center"/>
    </xf>
    <xf numFmtId="0" fontId="19" fillId="0" borderId="0" xfId="3" applyFont="1" applyAlignment="1">
      <alignment horizontal="center" vertical="center"/>
    </xf>
    <xf numFmtId="0" fontId="2" fillId="0" borderId="0" xfId="3">
      <alignment vertical="center"/>
    </xf>
    <xf numFmtId="0" fontId="15" fillId="0" borderId="0" xfId="3" applyFont="1">
      <alignment vertical="center"/>
    </xf>
    <xf numFmtId="0" fontId="16" fillId="16" borderId="5" xfId="3" applyFont="1" applyFill="1" applyBorder="1">
      <alignment vertical="center"/>
    </xf>
    <xf numFmtId="0" fontId="16" fillId="16" borderId="6" xfId="3" applyFont="1" applyFill="1" applyBorder="1">
      <alignment vertical="center"/>
    </xf>
    <xf numFmtId="0" fontId="16" fillId="16" borderId="16" xfId="3" applyFont="1" applyFill="1" applyBorder="1">
      <alignment vertical="center"/>
    </xf>
    <xf numFmtId="0" fontId="8" fillId="0" borderId="0" xfId="3" applyFont="1">
      <alignment vertical="center"/>
    </xf>
    <xf numFmtId="0" fontId="16" fillId="16" borderId="9" xfId="3" applyFont="1" applyFill="1" applyBorder="1">
      <alignment vertical="center"/>
    </xf>
    <xf numFmtId="0" fontId="35" fillId="16" borderId="11" xfId="3" applyFont="1" applyFill="1" applyBorder="1">
      <alignment vertical="center"/>
    </xf>
    <xf numFmtId="0" fontId="21" fillId="0" borderId="5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63" fillId="0" borderId="0" xfId="0" applyFont="1" applyAlignment="1">
      <alignment horizontal="center" vertical="top"/>
    </xf>
    <xf numFmtId="0" fontId="64" fillId="0" borderId="0" xfId="0" applyFont="1">
      <alignment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6" fillId="16" borderId="11" xfId="0" applyFont="1" applyFill="1" applyBorder="1">
      <alignment vertical="center"/>
    </xf>
    <xf numFmtId="0" fontId="16" fillId="18" borderId="9" xfId="0" applyFont="1" applyFill="1" applyBorder="1">
      <alignment vertical="center"/>
    </xf>
    <xf numFmtId="0" fontId="16" fillId="18" borderId="10" xfId="0" applyFont="1" applyFill="1" applyBorder="1">
      <alignment vertical="center"/>
    </xf>
    <xf numFmtId="0" fontId="16" fillId="18" borderId="10" xfId="0" applyFont="1" applyFill="1" applyBorder="1" applyAlignment="1">
      <alignment horizontal="right" vertical="center"/>
    </xf>
    <xf numFmtId="0" fontId="9" fillId="18" borderId="11" xfId="0" applyFont="1" applyFill="1" applyBorder="1">
      <alignment vertical="center"/>
    </xf>
    <xf numFmtId="0" fontId="23" fillId="0" borderId="10" xfId="0" applyFont="1" applyBorder="1">
      <alignment vertical="center"/>
    </xf>
    <xf numFmtId="0" fontId="62" fillId="0" borderId="10" xfId="0" applyFont="1" applyBorder="1">
      <alignment vertical="center"/>
    </xf>
    <xf numFmtId="0" fontId="62" fillId="0" borderId="10" xfId="0" applyFont="1" applyBorder="1" applyAlignment="1">
      <alignment horizontal="center" vertical="center"/>
    </xf>
    <xf numFmtId="0" fontId="67" fillId="0" borderId="10" xfId="0" applyFont="1" applyBorder="1">
      <alignment vertical="center"/>
    </xf>
    <xf numFmtId="0" fontId="62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65" fillId="0" borderId="0" xfId="0" applyFont="1">
      <alignment vertical="center"/>
    </xf>
    <xf numFmtId="0" fontId="23" fillId="0" borderId="0" xfId="0" applyFont="1">
      <alignment vertical="center"/>
    </xf>
    <xf numFmtId="0" fontId="62" fillId="0" borderId="0" xfId="0" applyFont="1">
      <alignment vertical="center"/>
    </xf>
    <xf numFmtId="0" fontId="62" fillId="0" borderId="13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23" fillId="0" borderId="15" xfId="0" applyFont="1" applyBorder="1">
      <alignment vertical="center"/>
    </xf>
    <xf numFmtId="0" fontId="62" fillId="0" borderId="15" xfId="0" applyFont="1" applyBorder="1">
      <alignment vertical="center"/>
    </xf>
    <xf numFmtId="0" fontId="62" fillId="0" borderId="15" xfId="0" applyFont="1" applyBorder="1" applyAlignment="1">
      <alignment horizontal="center" vertical="center"/>
    </xf>
    <xf numFmtId="0" fontId="67" fillId="0" borderId="15" xfId="0" applyFont="1" applyBorder="1">
      <alignment vertical="center"/>
    </xf>
    <xf numFmtId="0" fontId="6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68" fillId="0" borderId="0" xfId="0" applyFont="1">
      <alignment vertical="center"/>
    </xf>
    <xf numFmtId="0" fontId="61" fillId="0" borderId="0" xfId="0" applyFont="1">
      <alignment vertical="center"/>
    </xf>
    <xf numFmtId="0" fontId="60" fillId="0" borderId="0" xfId="0" applyFont="1" applyAlignment="1">
      <alignment horizontal="right" vertical="center"/>
    </xf>
    <xf numFmtId="0" fontId="60" fillId="0" borderId="0" xfId="0" applyFont="1">
      <alignment vertical="center"/>
    </xf>
    <xf numFmtId="0" fontId="15" fillId="0" borderId="10" xfId="0" applyFont="1" applyBorder="1">
      <alignment vertical="center"/>
    </xf>
    <xf numFmtId="0" fontId="36" fillId="0" borderId="12" xfId="0" applyFont="1" applyBorder="1" applyAlignment="1">
      <alignment horizontal="center" vertical="center"/>
    </xf>
    <xf numFmtId="0" fontId="69" fillId="0" borderId="13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6" fillId="16" borderId="8" xfId="0" applyFont="1" applyFill="1" applyBorder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center"/>
    </xf>
    <xf numFmtId="2" fontId="9" fillId="0" borderId="0" xfId="4" applyNumberFormat="1" applyFont="1" applyAlignment="1">
      <alignment horizontal="center" vertical="center"/>
    </xf>
    <xf numFmtId="0" fontId="4" fillId="0" borderId="0" xfId="4" applyFont="1"/>
    <xf numFmtId="0" fontId="47" fillId="0" borderId="0" xfId="4" applyFont="1"/>
    <xf numFmtId="0" fontId="15" fillId="19" borderId="0" xfId="5" applyFont="1" applyFill="1"/>
    <xf numFmtId="0" fontId="52" fillId="19" borderId="0" xfId="5" applyFont="1" applyFill="1"/>
    <xf numFmtId="0" fontId="40" fillId="19" borderId="0" xfId="4" applyFont="1" applyFill="1" applyAlignment="1">
      <alignment horizontal="center" vertical="center"/>
    </xf>
    <xf numFmtId="2" fontId="40" fillId="19" borderId="0" xfId="4" applyNumberFormat="1" applyFont="1" applyFill="1" applyAlignment="1">
      <alignment horizontal="center" vertical="center"/>
    </xf>
    <xf numFmtId="0" fontId="70" fillId="0" borderId="0" xfId="4" applyFont="1"/>
    <xf numFmtId="0" fontId="70" fillId="0" borderId="0" xfId="4" applyFont="1" applyAlignment="1">
      <alignment horizontal="right"/>
    </xf>
    <xf numFmtId="0" fontId="23" fillId="0" borderId="0" xfId="5" applyFont="1" applyAlignment="1">
      <alignment horizontal="left" vertical="center"/>
    </xf>
    <xf numFmtId="0" fontId="4" fillId="0" borderId="0" xfId="4" applyFont="1" applyAlignment="1">
      <alignment vertical="top"/>
    </xf>
    <xf numFmtId="0" fontId="13" fillId="0" borderId="0" xfId="5" applyFont="1" applyAlignment="1">
      <alignment horizontal="left" vertical="center"/>
    </xf>
    <xf numFmtId="0" fontId="4" fillId="0" borderId="0" xfId="4" applyFont="1" applyAlignment="1">
      <alignment horizontal="right"/>
    </xf>
    <xf numFmtId="0" fontId="52" fillId="19" borderId="0" xfId="5" applyFont="1" applyFill="1" applyAlignment="1">
      <alignment horizontal="right"/>
    </xf>
    <xf numFmtId="0" fontId="52" fillId="19" borderId="0" xfId="4" applyFont="1" applyFill="1" applyAlignment="1">
      <alignment horizontal="center" vertical="center"/>
    </xf>
    <xf numFmtId="2" fontId="52" fillId="19" borderId="0" xfId="4" applyNumberFormat="1" applyFont="1" applyFill="1" applyAlignment="1">
      <alignment horizontal="center" vertical="center"/>
    </xf>
    <xf numFmtId="0" fontId="9" fillId="20" borderId="0" xfId="5" applyFont="1" applyFill="1"/>
    <xf numFmtId="0" fontId="56" fillId="20" borderId="0" xfId="5" applyFont="1" applyFill="1"/>
    <xf numFmtId="0" fontId="19" fillId="20" borderId="0" xfId="4" applyFont="1" applyFill="1" applyAlignment="1">
      <alignment horizontal="center" vertical="center"/>
    </xf>
    <xf numFmtId="0" fontId="9" fillId="20" borderId="0" xfId="4" applyFont="1" applyFill="1" applyAlignment="1">
      <alignment horizontal="center" vertical="center"/>
    </xf>
    <xf numFmtId="2" fontId="9" fillId="20" borderId="0" xfId="4" applyNumberFormat="1" applyFont="1" applyFill="1" applyAlignment="1">
      <alignment horizontal="center" vertical="center"/>
    </xf>
    <xf numFmtId="0" fontId="15" fillId="20" borderId="0" xfId="5" applyFont="1" applyFill="1"/>
    <xf numFmtId="0" fontId="56" fillId="20" borderId="0" xfId="5" applyFont="1" applyFill="1" applyAlignment="1">
      <alignment horizontal="right"/>
    </xf>
    <xf numFmtId="2" fontId="19" fillId="20" borderId="0" xfId="4" applyNumberFormat="1" applyFont="1" applyFill="1" applyAlignment="1">
      <alignment horizontal="center" vertical="center"/>
    </xf>
    <xf numFmtId="0" fontId="71" fillId="21" borderId="0" xfId="5" applyFont="1" applyFill="1"/>
    <xf numFmtId="0" fontId="72" fillId="21" borderId="0" xfId="5" applyFont="1" applyFill="1"/>
    <xf numFmtId="0" fontId="72" fillId="21" borderId="0" xfId="4" applyFont="1" applyFill="1" applyAlignment="1">
      <alignment horizontal="center" vertical="center"/>
    </xf>
    <xf numFmtId="0" fontId="71" fillId="21" borderId="0" xfId="4" applyFont="1" applyFill="1" applyAlignment="1">
      <alignment horizontal="center" vertical="center"/>
    </xf>
    <xf numFmtId="2" fontId="71" fillId="21" borderId="0" xfId="4" applyNumberFormat="1" applyFont="1" applyFill="1" applyAlignment="1">
      <alignment horizontal="center" vertical="center"/>
    </xf>
    <xf numFmtId="0" fontId="72" fillId="21" borderId="0" xfId="5" applyFont="1" applyFill="1" applyAlignment="1">
      <alignment horizontal="right"/>
    </xf>
    <xf numFmtId="2" fontId="72" fillId="21" borderId="0" xfId="4" applyNumberFormat="1" applyFont="1" applyFill="1" applyAlignment="1">
      <alignment horizontal="center" vertical="center"/>
    </xf>
    <xf numFmtId="0" fontId="9" fillId="22" borderId="0" xfId="5" applyFont="1" applyFill="1"/>
    <xf numFmtId="0" fontId="73" fillId="22" borderId="0" xfId="5" applyFont="1" applyFill="1"/>
    <xf numFmtId="0" fontId="9" fillId="22" borderId="0" xfId="4" applyFont="1" applyFill="1" applyAlignment="1">
      <alignment horizontal="center" vertical="center"/>
    </xf>
    <xf numFmtId="2" fontId="9" fillId="22" borderId="0" xfId="4" applyNumberFormat="1" applyFont="1" applyFill="1" applyAlignment="1">
      <alignment horizontal="center" vertical="center"/>
    </xf>
    <xf numFmtId="0" fontId="74" fillId="22" borderId="0" xfId="5" applyFont="1" applyFill="1"/>
    <xf numFmtId="0" fontId="9" fillId="23" borderId="0" xfId="5" applyFont="1" applyFill="1"/>
    <xf numFmtId="0" fontId="16" fillId="23" borderId="0" xfId="5" applyFont="1" applyFill="1"/>
    <xf numFmtId="0" fontId="8" fillId="23" borderId="0" xfId="4" applyFont="1" applyFill="1" applyAlignment="1">
      <alignment horizontal="center" vertical="center"/>
    </xf>
    <xf numFmtId="0" fontId="9" fillId="23" borderId="0" xfId="4" applyFont="1" applyFill="1" applyAlignment="1">
      <alignment horizontal="center" vertical="center"/>
    </xf>
    <xf numFmtId="2" fontId="9" fillId="23" borderId="0" xfId="4" applyNumberFormat="1" applyFont="1" applyFill="1" applyAlignment="1">
      <alignment horizontal="center" vertical="center"/>
    </xf>
    <xf numFmtId="0" fontId="9" fillId="0" borderId="0" xfId="5" applyFont="1" applyAlignment="1">
      <alignment vertical="center"/>
    </xf>
    <xf numFmtId="0" fontId="16" fillId="23" borderId="0" xfId="5" applyFont="1" applyFill="1" applyAlignment="1">
      <alignment horizontal="right"/>
    </xf>
    <xf numFmtId="0" fontId="16" fillId="23" borderId="0" xfId="4" applyFont="1" applyFill="1" applyAlignment="1">
      <alignment horizontal="center" vertical="center"/>
    </xf>
    <xf numFmtId="2" fontId="16" fillId="23" borderId="0" xfId="4" applyNumberFormat="1" applyFont="1" applyFill="1" applyAlignment="1">
      <alignment horizontal="center" vertical="center"/>
    </xf>
    <xf numFmtId="0" fontId="35" fillId="24" borderId="0" xfId="5" applyFont="1" applyFill="1"/>
    <xf numFmtId="0" fontId="16" fillId="24" borderId="0" xfId="5" applyFont="1" applyFill="1"/>
    <xf numFmtId="0" fontId="35" fillId="24" borderId="0" xfId="4" applyFont="1" applyFill="1" applyAlignment="1">
      <alignment horizontal="center" vertical="center"/>
    </xf>
    <xf numFmtId="2" fontId="35" fillId="24" borderId="0" xfId="4" applyNumberFormat="1" applyFont="1" applyFill="1" applyAlignment="1">
      <alignment horizontal="center" vertical="center"/>
    </xf>
    <xf numFmtId="0" fontId="0" fillId="0" borderId="0" xfId="4" applyFont="1"/>
    <xf numFmtId="0" fontId="16" fillId="24" borderId="0" xfId="5" applyFont="1" applyFill="1" applyAlignment="1">
      <alignment horizontal="right"/>
    </xf>
    <xf numFmtId="0" fontId="16" fillId="24" borderId="0" xfId="4" applyFont="1" applyFill="1" applyAlignment="1">
      <alignment horizontal="center" vertical="center"/>
    </xf>
    <xf numFmtId="2" fontId="16" fillId="24" borderId="0" xfId="4" applyNumberFormat="1" applyFont="1" applyFill="1" applyAlignment="1">
      <alignment horizontal="center" vertical="center"/>
    </xf>
    <xf numFmtId="0" fontId="75" fillId="25" borderId="0" xfId="5" applyFont="1" applyFill="1"/>
    <xf numFmtId="0" fontId="76" fillId="25" borderId="0" xfId="5" applyFont="1" applyFill="1"/>
    <xf numFmtId="0" fontId="76" fillId="25" borderId="0" xfId="4" applyFont="1" applyFill="1" applyAlignment="1">
      <alignment horizontal="center" vertical="center"/>
    </xf>
    <xf numFmtId="2" fontId="76" fillId="25" borderId="0" xfId="4" applyNumberFormat="1" applyFont="1" applyFill="1" applyAlignment="1">
      <alignment horizontal="center" vertical="center"/>
    </xf>
    <xf numFmtId="0" fontId="9" fillId="0" borderId="0" xfId="5" applyFont="1" applyAlignment="1">
      <alignment horizontal="left" wrapText="1"/>
    </xf>
    <xf numFmtId="0" fontId="13" fillId="0" borderId="0" xfId="4" applyFont="1"/>
    <xf numFmtId="0" fontId="9" fillId="0" borderId="0" xfId="5" applyFont="1" applyAlignment="1">
      <alignment horizontal="left"/>
    </xf>
    <xf numFmtId="0" fontId="13" fillId="0" borderId="0" xfId="5" applyFont="1" applyAlignment="1">
      <alignment horizontal="left"/>
    </xf>
    <xf numFmtId="0" fontId="76" fillId="25" borderId="0" xfId="5" applyFont="1" applyFill="1" applyAlignment="1">
      <alignment horizontal="right"/>
    </xf>
    <xf numFmtId="0" fontId="23" fillId="6" borderId="0" xfId="5" applyFont="1" applyFill="1"/>
    <xf numFmtId="0" fontId="22" fillId="6" borderId="0" xfId="5" applyFont="1" applyFill="1"/>
    <xf numFmtId="0" fontId="22" fillId="6" borderId="0" xfId="4" applyFont="1" applyFill="1" applyAlignment="1">
      <alignment horizontal="center" vertical="center"/>
    </xf>
    <xf numFmtId="0" fontId="23" fillId="6" borderId="0" xfId="4" applyFont="1" applyFill="1" applyAlignment="1">
      <alignment horizontal="center" vertical="center"/>
    </xf>
    <xf numFmtId="2" fontId="23" fillId="6" borderId="0" xfId="4" applyNumberFormat="1" applyFont="1" applyFill="1" applyAlignment="1">
      <alignment horizontal="center" vertical="center"/>
    </xf>
    <xf numFmtId="0" fontId="22" fillId="6" borderId="0" xfId="5" applyFont="1" applyFill="1" applyAlignment="1">
      <alignment horizontal="right"/>
    </xf>
    <xf numFmtId="2" fontId="22" fillId="6" borderId="0" xfId="4" applyNumberFormat="1" applyFont="1" applyFill="1" applyAlignment="1">
      <alignment horizontal="center" vertical="center"/>
    </xf>
    <xf numFmtId="0" fontId="9" fillId="26" borderId="0" xfId="5" applyFont="1" applyFill="1"/>
    <xf numFmtId="0" fontId="22" fillId="26" borderId="0" xfId="5" applyFont="1" applyFill="1" applyAlignment="1">
      <alignment horizontal="left"/>
    </xf>
    <xf numFmtId="0" fontId="77" fillId="26" borderId="0" xfId="4" applyFont="1" applyFill="1" applyAlignment="1">
      <alignment horizontal="center" vertical="center"/>
    </xf>
    <xf numFmtId="0" fontId="9" fillId="26" borderId="0" xfId="4" applyFont="1" applyFill="1" applyAlignment="1">
      <alignment horizontal="center" vertical="center"/>
    </xf>
    <xf numFmtId="2" fontId="9" fillId="26" borderId="0" xfId="4" applyNumberFormat="1" applyFont="1" applyFill="1" applyAlignment="1">
      <alignment horizontal="center" vertical="center"/>
    </xf>
    <xf numFmtId="0" fontId="22" fillId="26" borderId="0" xfId="5" applyFont="1" applyFill="1"/>
    <xf numFmtId="0" fontId="22" fillId="26" borderId="0" xfId="5" applyFont="1" applyFill="1" applyAlignment="1">
      <alignment horizontal="right"/>
    </xf>
    <xf numFmtId="0" fontId="22" fillId="26" borderId="0" xfId="4" applyFont="1" applyFill="1" applyAlignment="1">
      <alignment horizontal="center" vertical="center"/>
    </xf>
    <xf numFmtId="2" fontId="22" fillId="26" borderId="0" xfId="4" applyNumberFormat="1" applyFont="1" applyFill="1" applyAlignment="1">
      <alignment horizontal="center" vertical="center"/>
    </xf>
    <xf numFmtId="0" fontId="40" fillId="27" borderId="0" xfId="5" applyFont="1" applyFill="1"/>
    <xf numFmtId="0" fontId="78" fillId="27" borderId="0" xfId="5" applyFont="1" applyFill="1"/>
    <xf numFmtId="0" fontId="52" fillId="27" borderId="0" xfId="4" applyFont="1" applyFill="1" applyAlignment="1">
      <alignment horizontal="center" vertical="center"/>
    </xf>
    <xf numFmtId="0" fontId="40" fillId="27" borderId="0" xfId="4" applyFont="1" applyFill="1" applyAlignment="1">
      <alignment horizontal="center" vertical="center"/>
    </xf>
    <xf numFmtId="2" fontId="40" fillId="27" borderId="0" xfId="4" applyNumberFormat="1" applyFont="1" applyFill="1" applyAlignment="1">
      <alignment horizontal="center" vertical="center"/>
    </xf>
    <xf numFmtId="0" fontId="52" fillId="27" borderId="0" xfId="5" applyFont="1" applyFill="1"/>
    <xf numFmtId="0" fontId="78" fillId="27" borderId="0" xfId="5" applyFont="1" applyFill="1" applyAlignment="1">
      <alignment horizontal="right"/>
    </xf>
    <xf numFmtId="0" fontId="78" fillId="27" borderId="0" xfId="4" applyFont="1" applyFill="1" applyAlignment="1">
      <alignment horizontal="center" vertical="center"/>
    </xf>
    <xf numFmtId="2" fontId="78" fillId="27" borderId="0" xfId="4" applyNumberFormat="1" applyFont="1" applyFill="1" applyAlignment="1">
      <alignment horizontal="center" vertical="center"/>
    </xf>
    <xf numFmtId="0" fontId="79" fillId="28" borderId="0" xfId="5" applyFont="1" applyFill="1"/>
    <xf numFmtId="0" fontId="8" fillId="28" borderId="0" xfId="5" applyFont="1" applyFill="1"/>
    <xf numFmtId="0" fontId="79" fillId="28" borderId="0" xfId="4" applyFont="1" applyFill="1" applyAlignment="1">
      <alignment horizontal="center" vertical="center"/>
    </xf>
    <xf numFmtId="2" fontId="79" fillId="28" borderId="0" xfId="4" applyNumberFormat="1" applyFont="1" applyFill="1" applyAlignment="1">
      <alignment horizontal="center" vertical="center"/>
    </xf>
    <xf numFmtId="0" fontId="13" fillId="0" borderId="4" xfId="0" applyFont="1" applyBorder="1">
      <alignment vertical="center"/>
    </xf>
    <xf numFmtId="0" fontId="8" fillId="28" borderId="0" xfId="5" applyFont="1" applyFill="1" applyAlignment="1">
      <alignment horizontal="right"/>
    </xf>
    <xf numFmtId="0" fontId="8" fillId="28" borderId="0" xfId="4" applyFont="1" applyFill="1" applyAlignment="1">
      <alignment horizontal="center" vertical="center"/>
    </xf>
    <xf numFmtId="2" fontId="8" fillId="28" borderId="0" xfId="4" applyNumberFormat="1" applyFont="1" applyFill="1" applyAlignment="1">
      <alignment horizontal="center" vertical="center"/>
    </xf>
    <xf numFmtId="0" fontId="71" fillId="29" borderId="0" xfId="5" applyFont="1" applyFill="1"/>
    <xf numFmtId="0" fontId="72" fillId="29" borderId="0" xfId="5" applyFont="1" applyFill="1"/>
    <xf numFmtId="0" fontId="80" fillId="29" borderId="0" xfId="4" applyFont="1" applyFill="1" applyAlignment="1">
      <alignment horizontal="center" vertical="center"/>
    </xf>
    <xf numFmtId="0" fontId="81" fillId="29" borderId="0" xfId="4" applyFont="1" applyFill="1" applyAlignment="1">
      <alignment horizontal="center" vertical="center"/>
    </xf>
    <xf numFmtId="2" fontId="81" fillId="29" borderId="0" xfId="4" applyNumberFormat="1" applyFont="1" applyFill="1" applyAlignment="1">
      <alignment horizontal="center" vertical="center"/>
    </xf>
    <xf numFmtId="0" fontId="8" fillId="29" borderId="0" xfId="5" applyFont="1" applyFill="1" applyAlignment="1">
      <alignment horizontal="right"/>
    </xf>
    <xf numFmtId="0" fontId="72" fillId="29" borderId="0" xfId="4" applyFont="1" applyFill="1" applyAlignment="1">
      <alignment horizontal="center" vertical="center"/>
    </xf>
    <xf numFmtId="2" fontId="72" fillId="29" borderId="0" xfId="4" applyNumberFormat="1" applyFont="1" applyFill="1" applyAlignment="1">
      <alignment horizontal="center" vertical="center"/>
    </xf>
    <xf numFmtId="0" fontId="79" fillId="30" borderId="0" xfId="5" applyFont="1" applyFill="1"/>
    <xf numFmtId="0" fontId="78" fillId="30" borderId="0" xfId="5" applyFont="1" applyFill="1"/>
    <xf numFmtId="0" fontId="82" fillId="30" borderId="0" xfId="4" applyFont="1" applyFill="1" applyAlignment="1">
      <alignment horizontal="center" vertical="center"/>
    </xf>
    <xf numFmtId="0" fontId="79" fillId="30" borderId="0" xfId="4" applyFont="1" applyFill="1" applyAlignment="1">
      <alignment horizontal="center" vertical="center"/>
    </xf>
    <xf numFmtId="2" fontId="79" fillId="30" borderId="0" xfId="4" applyNumberFormat="1" applyFont="1" applyFill="1" applyAlignment="1">
      <alignment horizontal="center" vertical="center"/>
    </xf>
    <xf numFmtId="0" fontId="82" fillId="30" borderId="0" xfId="5" applyFont="1" applyFill="1"/>
    <xf numFmtId="0" fontId="78" fillId="30" borderId="0" xfId="5" applyFont="1" applyFill="1" applyAlignment="1">
      <alignment horizontal="right"/>
    </xf>
    <xf numFmtId="0" fontId="78" fillId="30" borderId="0" xfId="4" applyFont="1" applyFill="1" applyAlignment="1">
      <alignment horizontal="center" vertical="center"/>
    </xf>
    <xf numFmtId="2" fontId="78" fillId="30" borderId="0" xfId="4" applyNumberFormat="1" applyFont="1" applyFill="1" applyAlignment="1">
      <alignment horizontal="center" vertical="center"/>
    </xf>
    <xf numFmtId="0" fontId="9" fillId="31" borderId="5" xfId="5" applyFont="1" applyFill="1" applyBorder="1"/>
    <xf numFmtId="0" fontId="8" fillId="31" borderId="16" xfId="5" applyFont="1" applyFill="1" applyBorder="1"/>
    <xf numFmtId="0" fontId="83" fillId="31" borderId="16" xfId="4" applyFont="1" applyFill="1" applyBorder="1" applyAlignment="1">
      <alignment horizontal="center" vertical="center"/>
    </xf>
    <xf numFmtId="2" fontId="83" fillId="31" borderId="6" xfId="4" applyNumberFormat="1" applyFont="1" applyFill="1" applyBorder="1" applyAlignment="1">
      <alignment horizontal="center" vertical="center"/>
    </xf>
    <xf numFmtId="0" fontId="8" fillId="31" borderId="5" xfId="5" applyFont="1" applyFill="1" applyBorder="1"/>
    <xf numFmtId="0" fontId="8" fillId="31" borderId="16" xfId="5" applyFont="1" applyFill="1" applyBorder="1" applyAlignment="1">
      <alignment horizontal="right"/>
    </xf>
    <xf numFmtId="0" fontId="8" fillId="31" borderId="16" xfId="4" applyFont="1" applyFill="1" applyBorder="1" applyAlignment="1">
      <alignment horizontal="center" vertical="center"/>
    </xf>
    <xf numFmtId="2" fontId="8" fillId="31" borderId="6" xfId="4" applyNumberFormat="1" applyFont="1" applyFill="1" applyBorder="1" applyAlignment="1">
      <alignment horizontal="center" vertical="center"/>
    </xf>
    <xf numFmtId="0" fontId="15" fillId="32" borderId="0" xfId="5" applyFont="1" applyFill="1"/>
    <xf numFmtId="0" fontId="16" fillId="32" borderId="0" xfId="5" applyFont="1" applyFill="1"/>
    <xf numFmtId="0" fontId="15" fillId="32" borderId="0" xfId="4" applyFont="1" applyFill="1" applyAlignment="1">
      <alignment horizontal="center" vertical="center"/>
    </xf>
    <xf numFmtId="2" fontId="15" fillId="32" borderId="0" xfId="4" applyNumberFormat="1" applyFont="1" applyFill="1" applyAlignment="1">
      <alignment horizontal="center" vertical="center"/>
    </xf>
    <xf numFmtId="0" fontId="19" fillId="32" borderId="0" xfId="5" applyFont="1" applyFill="1"/>
    <xf numFmtId="0" fontId="52" fillId="32" borderId="0" xfId="5" applyFont="1" applyFill="1" applyAlignment="1">
      <alignment horizontal="right"/>
    </xf>
    <xf numFmtId="0" fontId="16" fillId="32" borderId="0" xfId="4" applyFont="1" applyFill="1" applyAlignment="1">
      <alignment horizontal="center" vertical="center"/>
    </xf>
    <xf numFmtId="2" fontId="16" fillId="32" borderId="0" xfId="4" applyNumberFormat="1" applyFont="1" applyFill="1" applyAlignment="1">
      <alignment horizontal="center" vertical="center"/>
    </xf>
    <xf numFmtId="0" fontId="9" fillId="33" borderId="0" xfId="5" applyFont="1" applyFill="1"/>
    <xf numFmtId="0" fontId="84" fillId="33" borderId="0" xfId="5" applyFont="1" applyFill="1"/>
    <xf numFmtId="0" fontId="9" fillId="33" borderId="0" xfId="4" applyFont="1" applyFill="1" applyAlignment="1">
      <alignment horizontal="center" vertical="center"/>
    </xf>
    <xf numFmtId="2" fontId="9" fillId="33" borderId="0" xfId="4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8" fillId="33" borderId="0" xfId="5" applyFont="1" applyFill="1"/>
    <xf numFmtId="0" fontId="84" fillId="33" borderId="0" xfId="5" applyFont="1" applyFill="1" applyAlignment="1">
      <alignment horizontal="right"/>
    </xf>
    <xf numFmtId="0" fontId="84" fillId="33" borderId="0" xfId="4" applyFont="1" applyFill="1" applyAlignment="1">
      <alignment horizontal="center" vertical="center"/>
    </xf>
    <xf numFmtId="2" fontId="84" fillId="33" borderId="0" xfId="4" applyNumberFormat="1" applyFont="1" applyFill="1" applyAlignment="1">
      <alignment horizontal="center" vertical="center"/>
    </xf>
    <xf numFmtId="0" fontId="86" fillId="0" borderId="0" xfId="0" applyFont="1">
      <alignment vertical="center"/>
    </xf>
    <xf numFmtId="0" fontId="23" fillId="0" borderId="0" xfId="0" applyFont="1" applyAlignment="1"/>
    <xf numFmtId="0" fontId="9" fillId="0" borderId="0" xfId="0" applyFont="1" applyAlignment="1"/>
    <xf numFmtId="0" fontId="22" fillId="17" borderId="0" xfId="0" applyFont="1" applyFill="1" applyAlignment="1">
      <alignment vertical="center" wrapText="1"/>
    </xf>
    <xf numFmtId="0" fontId="87" fillId="0" borderId="30" xfId="0" applyFont="1" applyBorder="1" applyAlignment="1">
      <alignment horizontal="left" vertical="top" wrapText="1"/>
    </xf>
    <xf numFmtId="0" fontId="87" fillId="0" borderId="30" xfId="0" applyFont="1" applyBorder="1" applyAlignment="1">
      <alignment vertical="top" wrapText="1"/>
    </xf>
    <xf numFmtId="0" fontId="87" fillId="0" borderId="31" xfId="0" applyFont="1" applyBorder="1" applyAlignment="1">
      <alignment horizontal="left" vertical="top" wrapText="1"/>
    </xf>
    <xf numFmtId="0" fontId="87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31" xfId="0" applyFont="1" applyBorder="1" applyAlignment="1">
      <alignment horizontal="left" vertical="top" wrapText="1"/>
    </xf>
    <xf numFmtId="0" fontId="86" fillId="0" borderId="0" xfId="0" applyFont="1" applyAlignment="1">
      <alignment horizontal="right" vertical="top" wrapText="1"/>
    </xf>
    <xf numFmtId="0" fontId="86" fillId="0" borderId="0" xfId="0" applyFont="1" applyAlignment="1">
      <alignment vertical="top" wrapText="1"/>
    </xf>
    <xf numFmtId="0" fontId="85" fillId="0" borderId="0" xfId="0" applyFont="1" applyAlignment="1">
      <alignment wrapText="1"/>
    </xf>
    <xf numFmtId="0" fontId="8" fillId="0" borderId="0" xfId="0" applyFont="1" applyAlignment="1"/>
    <xf numFmtId="0" fontId="8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6" fillId="0" borderId="0" xfId="0" applyFont="1" applyAlignment="1">
      <alignment horizontal="center" vertical="top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17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15" borderId="0" xfId="0" applyFill="1">
      <alignment vertical="center"/>
    </xf>
    <xf numFmtId="0" fontId="2" fillId="15" borderId="0" xfId="0" applyFont="1" applyFill="1">
      <alignment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9" fillId="0" borderId="0" xfId="0" applyFont="1" applyAlignment="1">
      <alignment horizontal="left" vertical="center"/>
    </xf>
    <xf numFmtId="0" fontId="90" fillId="0" borderId="0" xfId="0" applyFont="1" applyAlignment="1">
      <alignment horizontal="left" vertical="center"/>
    </xf>
    <xf numFmtId="0" fontId="90" fillId="0" borderId="0" xfId="0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91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2" fillId="0" borderId="4" xfId="0" applyFont="1" applyBorder="1">
      <alignment vertical="center"/>
    </xf>
    <xf numFmtId="2" fontId="73" fillId="34" borderId="0" xfId="4" applyNumberFormat="1" applyFont="1" applyFill="1" applyAlignment="1">
      <alignment horizontal="center" vertical="center"/>
    </xf>
    <xf numFmtId="0" fontId="93" fillId="22" borderId="0" xfId="5" applyFont="1" applyFill="1" applyAlignment="1">
      <alignment horizontal="right"/>
    </xf>
    <xf numFmtId="0" fontId="93" fillId="34" borderId="0" xfId="4" applyFont="1" applyFill="1" applyAlignment="1">
      <alignment horizontal="center" vertical="center"/>
    </xf>
    <xf numFmtId="0" fontId="94" fillId="0" borderId="0" xfId="5" applyFont="1" applyAlignment="1">
      <alignment horizontal="left" vertical="center"/>
    </xf>
    <xf numFmtId="0" fontId="95" fillId="0" borderId="0" xfId="0" applyFont="1">
      <alignment vertical="center"/>
    </xf>
    <xf numFmtId="0" fontId="92" fillId="0" borderId="5" xfId="0" applyFont="1" applyBorder="1">
      <alignment vertical="center"/>
    </xf>
    <xf numFmtId="0" fontId="92" fillId="0" borderId="16" xfId="0" applyFont="1" applyBorder="1">
      <alignment vertical="center"/>
    </xf>
    <xf numFmtId="0" fontId="92" fillId="0" borderId="6" xfId="0" applyFont="1" applyBorder="1">
      <alignment vertical="center"/>
    </xf>
    <xf numFmtId="0" fontId="92" fillId="0" borderId="17" xfId="0" applyFont="1" applyBorder="1">
      <alignment vertical="center"/>
    </xf>
    <xf numFmtId="0" fontId="98" fillId="0" borderId="12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7" fillId="0" borderId="15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10" xfId="0" applyFont="1" applyBorder="1" applyAlignment="1">
      <alignment horizontal="center" vertical="center"/>
    </xf>
    <xf numFmtId="0" fontId="99" fillId="0" borderId="0" xfId="5" applyFont="1" applyAlignment="1">
      <alignment horizontal="left" vertical="center"/>
    </xf>
    <xf numFmtId="0" fontId="100" fillId="0" borderId="0" xfId="5" applyFont="1" applyAlignment="1">
      <alignment horizontal="left" vertical="center"/>
    </xf>
    <xf numFmtId="0" fontId="101" fillId="0" borderId="10" xfId="0" applyFont="1" applyBorder="1">
      <alignment vertical="center"/>
    </xf>
    <xf numFmtId="0" fontId="101" fillId="0" borderId="15" xfId="0" applyFont="1" applyBorder="1">
      <alignment vertical="center"/>
    </xf>
    <xf numFmtId="0" fontId="101" fillId="0" borderId="0" xfId="0" applyFont="1">
      <alignment vertical="center"/>
    </xf>
    <xf numFmtId="0" fontId="102" fillId="0" borderId="0" xfId="4" applyFont="1"/>
    <xf numFmtId="0" fontId="104" fillId="0" borderId="4" xfId="0" applyFont="1" applyBorder="1" applyAlignment="1">
      <alignment horizontal="center" vertical="top"/>
    </xf>
    <xf numFmtId="0" fontId="103" fillId="0" borderId="0" xfId="0" applyFont="1" applyAlignment="1">
      <alignment horizontal="left" vertical="top" wrapText="1"/>
    </xf>
    <xf numFmtId="0" fontId="9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101" fillId="0" borderId="5" xfId="0" applyFont="1" applyBorder="1">
      <alignment vertical="center"/>
    </xf>
    <xf numFmtId="0" fontId="101" fillId="0" borderId="6" xfId="0" applyFont="1" applyBorder="1">
      <alignment vertical="center"/>
    </xf>
    <xf numFmtId="0" fontId="92" fillId="0" borderId="0" xfId="0" applyFont="1">
      <alignment vertical="center"/>
    </xf>
    <xf numFmtId="0" fontId="92" fillId="0" borderId="7" xfId="0" applyFont="1" applyBorder="1">
      <alignment vertical="center"/>
    </xf>
    <xf numFmtId="0" fontId="92" fillId="0" borderId="4" xfId="0" applyFont="1" applyBorder="1" applyAlignment="1">
      <alignment horizontal="center" vertical="center"/>
    </xf>
    <xf numFmtId="0" fontId="101" fillId="0" borderId="8" xfId="0" applyFont="1" applyBorder="1" applyAlignment="1">
      <alignment horizontal="right" vertical="center"/>
    </xf>
    <xf numFmtId="0" fontId="92" fillId="15" borderId="8" xfId="0" applyFont="1" applyFill="1" applyBorder="1" applyAlignment="1">
      <alignment horizontal="center" vertical="center"/>
    </xf>
    <xf numFmtId="0" fontId="101" fillId="0" borderId="6" xfId="0" applyFont="1" applyBorder="1" applyAlignment="1">
      <alignment horizontal="right" vertical="center"/>
    </xf>
    <xf numFmtId="0" fontId="92" fillId="0" borderId="0" xfId="0" applyFont="1" applyAlignment="1">
      <alignment horizontal="center" vertical="center"/>
    </xf>
    <xf numFmtId="0" fontId="94" fillId="0" borderId="0" xfId="0" applyFont="1">
      <alignment vertical="center"/>
    </xf>
    <xf numFmtId="0" fontId="92" fillId="0" borderId="0" xfId="4" applyFont="1"/>
    <xf numFmtId="0" fontId="105" fillId="0" borderId="4" xfId="0" applyFont="1" applyBorder="1" applyAlignment="1">
      <alignment horizontal="center" vertical="top"/>
    </xf>
    <xf numFmtId="0" fontId="105" fillId="0" borderId="0" xfId="0" applyFont="1" applyAlignment="1">
      <alignment horizontal="center" vertical="center"/>
    </xf>
    <xf numFmtId="0" fontId="92" fillId="0" borderId="0" xfId="5" applyFont="1"/>
    <xf numFmtId="0" fontId="97" fillId="0" borderId="12" xfId="0" applyFont="1" applyBorder="1" applyAlignment="1">
      <alignment horizontal="center" vertical="center"/>
    </xf>
    <xf numFmtId="0" fontId="97" fillId="0" borderId="10" xfId="0" applyFont="1" applyBorder="1">
      <alignment vertical="center"/>
    </xf>
    <xf numFmtId="0" fontId="98" fillId="0" borderId="1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35" borderId="0" xfId="0" applyFill="1">
      <alignment vertical="center"/>
    </xf>
    <xf numFmtId="0" fontId="3" fillId="35" borderId="0" xfId="0" applyFont="1" applyFill="1">
      <alignment vertical="center"/>
    </xf>
    <xf numFmtId="0" fontId="0" fillId="35" borderId="0" xfId="0" applyFill="1" applyAlignment="1">
      <alignment horizontal="center" vertical="center"/>
    </xf>
    <xf numFmtId="0" fontId="103" fillId="35" borderId="0" xfId="0" applyFont="1" applyFill="1">
      <alignment vertical="center"/>
    </xf>
    <xf numFmtId="0" fontId="109" fillId="0" borderId="10" xfId="0" applyFont="1" applyBorder="1">
      <alignment vertical="center"/>
    </xf>
    <xf numFmtId="0" fontId="108" fillId="0" borderId="10" xfId="0" applyFont="1" applyBorder="1" applyAlignment="1">
      <alignment horizontal="center" vertical="center"/>
    </xf>
    <xf numFmtId="0" fontId="108" fillId="0" borderId="15" xfId="0" applyFont="1" applyBorder="1">
      <alignment vertical="center"/>
    </xf>
    <xf numFmtId="0" fontId="108" fillId="0" borderId="15" xfId="0" applyFont="1" applyBorder="1" applyAlignment="1">
      <alignment horizontal="center" vertical="center"/>
    </xf>
    <xf numFmtId="0" fontId="108" fillId="0" borderId="10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0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13" borderId="4" xfId="0" applyFont="1" applyFill="1" applyBorder="1">
      <alignment vertical="center"/>
    </xf>
    <xf numFmtId="0" fontId="9" fillId="0" borderId="4" xfId="0" applyFont="1" applyBorder="1">
      <alignment vertical="center"/>
    </xf>
    <xf numFmtId="0" fontId="16" fillId="13" borderId="9" xfId="0" applyFont="1" applyFill="1" applyBorder="1">
      <alignment vertical="center"/>
    </xf>
    <xf numFmtId="0" fontId="8" fillId="0" borderId="4" xfId="0" applyFont="1" applyBorder="1" applyProtection="1">
      <alignment vertical="center"/>
      <protection locked="0"/>
    </xf>
    <xf numFmtId="0" fontId="16" fillId="13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top" wrapText="1"/>
    </xf>
    <xf numFmtId="0" fontId="9" fillId="0" borderId="4" xfId="0" quotePrefix="1" applyFont="1" applyBorder="1">
      <alignment vertical="center"/>
    </xf>
    <xf numFmtId="0" fontId="16" fillId="13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6" fillId="13" borderId="4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6" fillId="14" borderId="10" xfId="0" applyFont="1" applyFill="1" applyBorder="1">
      <alignment vertic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6" fillId="14" borderId="4" xfId="0" applyFont="1" applyFill="1" applyBorder="1">
      <alignment vertical="center"/>
    </xf>
    <xf numFmtId="0" fontId="16" fillId="14" borderId="4" xfId="0" applyFont="1" applyFill="1" applyBorder="1" applyAlignment="1">
      <alignment horizontal="left" vertical="center"/>
    </xf>
    <xf numFmtId="0" fontId="16" fillId="14" borderId="4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top" wrapText="1"/>
    </xf>
    <xf numFmtId="0" fontId="16" fillId="14" borderId="20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top" wrapText="1"/>
    </xf>
    <xf numFmtId="0" fontId="8" fillId="0" borderId="17" xfId="0" applyFont="1" applyBorder="1">
      <alignment vertical="center"/>
    </xf>
    <xf numFmtId="0" fontId="16" fillId="14" borderId="22" xfId="0" applyFont="1" applyFill="1" applyBorder="1">
      <alignment vertical="center"/>
    </xf>
    <xf numFmtId="0" fontId="16" fillId="14" borderId="17" xfId="0" applyFont="1" applyFill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16" fillId="14" borderId="17" xfId="0" applyFont="1" applyFill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8" fillId="0" borderId="17" xfId="0" applyFont="1" applyBorder="1" applyProtection="1">
      <alignment vertical="center"/>
      <protection locked="0"/>
    </xf>
    <xf numFmtId="0" fontId="9" fillId="0" borderId="2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6" fillId="16" borderId="5" xfId="0" applyFont="1" applyFill="1" applyBorder="1">
      <alignment vertical="center"/>
    </xf>
    <xf numFmtId="0" fontId="16" fillId="16" borderId="6" xfId="0" applyFont="1" applyFill="1" applyBorder="1">
      <alignment vertical="center"/>
    </xf>
    <xf numFmtId="0" fontId="16" fillId="16" borderId="10" xfId="0" applyFont="1" applyFill="1" applyBorder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21" fillId="0" borderId="16" xfId="0" applyFont="1" applyBorder="1" applyAlignment="1">
      <alignment horizontal="left" vertical="center"/>
    </xf>
    <xf numFmtId="0" fontId="16" fillId="16" borderId="5" xfId="0" applyFont="1" applyFill="1" applyBorder="1" applyAlignment="1">
      <alignment horizontal="left" vertical="center"/>
    </xf>
    <xf numFmtId="0" fontId="16" fillId="16" borderId="16" xfId="0" applyFont="1" applyFill="1" applyBorder="1" applyAlignment="1">
      <alignment horizontal="left" vertical="center"/>
    </xf>
    <xf numFmtId="0" fontId="16" fillId="16" borderId="6" xfId="0" applyFont="1" applyFill="1" applyBorder="1" applyAlignment="1">
      <alignment horizontal="left" vertical="center"/>
    </xf>
    <xf numFmtId="0" fontId="16" fillId="16" borderId="14" xfId="0" applyFont="1" applyFill="1" applyBorder="1" applyAlignment="1">
      <alignment vertical="center" shrinkToFit="1"/>
    </xf>
    <xf numFmtId="0" fontId="16" fillId="16" borderId="15" xfId="0" applyFont="1" applyFill="1" applyBorder="1" applyAlignment="1">
      <alignment vertical="center" shrinkToFit="1"/>
    </xf>
    <xf numFmtId="0" fontId="16" fillId="16" borderId="8" xfId="0" applyFont="1" applyFill="1" applyBorder="1" applyAlignment="1">
      <alignment vertical="center" shrinkToFit="1"/>
    </xf>
    <xf numFmtId="0" fontId="19" fillId="0" borderId="16" xfId="0" applyFont="1" applyBorder="1" applyAlignment="1">
      <alignment horizontal="left" vertical="center"/>
    </xf>
    <xf numFmtId="0" fontId="39" fillId="0" borderId="4" xfId="0" applyFont="1" applyBorder="1" applyAlignment="1">
      <alignment horizontal="center" vertical="top" wrapText="1"/>
    </xf>
    <xf numFmtId="0" fontId="9" fillId="0" borderId="5" xfId="0" quotePrefix="1" applyFont="1" applyBorder="1">
      <alignment vertical="center"/>
    </xf>
    <xf numFmtId="0" fontId="4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 wrapText="1"/>
    </xf>
    <xf numFmtId="0" fontId="16" fillId="16" borderId="9" xfId="0" applyFont="1" applyFill="1" applyBorder="1">
      <alignment vertical="center"/>
    </xf>
    <xf numFmtId="0" fontId="41" fillId="0" borderId="0" xfId="0" applyFont="1" applyAlignment="1">
      <alignment horizontal="left" vertical="center"/>
    </xf>
    <xf numFmtId="0" fontId="16" fillId="16" borderId="5" xfId="0" applyFont="1" applyFill="1" applyBorder="1" applyAlignment="1">
      <alignment vertical="center" shrinkToFit="1"/>
    </xf>
    <xf numFmtId="0" fontId="16" fillId="16" borderId="16" xfId="0" applyFont="1" applyFill="1" applyBorder="1" applyAlignment="1">
      <alignment vertical="center" shrinkToFit="1"/>
    </xf>
    <xf numFmtId="0" fontId="16" fillId="16" borderId="6" xfId="0" applyFont="1" applyFill="1" applyBorder="1" applyAlignment="1">
      <alignment vertical="center" shrinkToFit="1"/>
    </xf>
    <xf numFmtId="0" fontId="9" fillId="0" borderId="4" xfId="3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92" fillId="0" borderId="4" xfId="0" applyFont="1" applyBorder="1" applyAlignment="1">
      <alignment horizontal="left" vertical="center"/>
    </xf>
    <xf numFmtId="0" fontId="96" fillId="35" borderId="5" xfId="0" applyFont="1" applyFill="1" applyBorder="1" applyAlignment="1">
      <alignment horizontal="center" vertical="top" wrapText="1"/>
    </xf>
    <xf numFmtId="0" fontId="96" fillId="35" borderId="16" xfId="0" applyFont="1" applyFill="1" applyBorder="1" applyAlignment="1">
      <alignment horizontal="center" vertical="top" wrapText="1"/>
    </xf>
    <xf numFmtId="0" fontId="96" fillId="35" borderId="6" xfId="0" applyFont="1" applyFill="1" applyBorder="1" applyAlignment="1">
      <alignment horizontal="center" vertical="top" wrapText="1"/>
    </xf>
    <xf numFmtId="0" fontId="92" fillId="0" borderId="5" xfId="0" applyFont="1" applyBorder="1" applyAlignment="1">
      <alignment horizontal="left" vertical="center"/>
    </xf>
    <xf numFmtId="0" fontId="16" fillId="16" borderId="14" xfId="0" applyFont="1" applyFill="1" applyBorder="1" applyAlignment="1">
      <alignment horizontal="center" vertical="center" shrinkToFit="1"/>
    </xf>
    <xf numFmtId="0" fontId="16" fillId="16" borderId="15" xfId="0" applyFont="1" applyFill="1" applyBorder="1" applyAlignment="1">
      <alignment horizontal="center" vertical="center" shrinkToFit="1"/>
    </xf>
    <xf numFmtId="0" fontId="16" fillId="16" borderId="8" xfId="0" applyFont="1" applyFill="1" applyBorder="1" applyAlignment="1">
      <alignment horizontal="center" vertical="center" shrinkToFit="1"/>
    </xf>
    <xf numFmtId="0" fontId="92" fillId="0" borderId="5" xfId="0" applyFont="1" applyBorder="1">
      <alignment vertical="center"/>
    </xf>
    <xf numFmtId="0" fontId="92" fillId="0" borderId="16" xfId="0" applyFont="1" applyBorder="1">
      <alignment vertical="center"/>
    </xf>
    <xf numFmtId="0" fontId="92" fillId="0" borderId="6" xfId="0" applyFont="1" applyBorder="1">
      <alignment vertical="center"/>
    </xf>
    <xf numFmtId="0" fontId="92" fillId="0" borderId="16" xfId="0" applyFont="1" applyBorder="1" applyAlignment="1">
      <alignment horizontal="left" vertical="center"/>
    </xf>
    <xf numFmtId="0" fontId="92" fillId="0" borderId="6" xfId="0" applyFont="1" applyBorder="1" applyAlignment="1">
      <alignment horizontal="left" vertical="center"/>
    </xf>
    <xf numFmtId="0" fontId="16" fillId="16" borderId="5" xfId="0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/>
    </xf>
    <xf numFmtId="0" fontId="16" fillId="16" borderId="6" xfId="0" applyFont="1" applyFill="1" applyBorder="1" applyAlignment="1">
      <alignment horizontal="center" vertical="center"/>
    </xf>
    <xf numFmtId="0" fontId="92" fillId="0" borderId="14" xfId="0" applyFont="1" applyBorder="1" applyAlignment="1">
      <alignment horizontal="left" vertical="center"/>
    </xf>
    <xf numFmtId="0" fontId="52" fillId="16" borderId="10" xfId="0" applyFont="1" applyFill="1" applyBorder="1">
      <alignment vertical="center"/>
    </xf>
    <xf numFmtId="0" fontId="96" fillId="35" borderId="0" xfId="0" applyFont="1" applyFill="1" applyAlignment="1">
      <alignment horizontal="center" vertical="top" wrapText="1"/>
    </xf>
    <xf numFmtId="0" fontId="96" fillId="0" borderId="4" xfId="0" applyFont="1" applyBorder="1" applyAlignment="1">
      <alignment horizontal="center" vertical="top" wrapText="1"/>
    </xf>
    <xf numFmtId="0" fontId="101" fillId="0" borderId="5" xfId="0" applyFont="1" applyBorder="1">
      <alignment vertical="center"/>
    </xf>
    <xf numFmtId="0" fontId="101" fillId="0" borderId="6" xfId="0" applyFont="1" applyBorder="1">
      <alignment vertical="center"/>
    </xf>
    <xf numFmtId="0" fontId="101" fillId="0" borderId="5" xfId="0" applyFont="1" applyBorder="1" applyAlignment="1">
      <alignment vertical="center" wrapText="1"/>
    </xf>
    <xf numFmtId="0" fontId="101" fillId="0" borderId="6" xfId="0" applyFont="1" applyBorder="1" applyAlignment="1">
      <alignment vertical="center" wrapText="1"/>
    </xf>
    <xf numFmtId="0" fontId="101" fillId="0" borderId="5" xfId="0" applyFont="1" applyBorder="1" applyProtection="1">
      <alignment vertical="center"/>
      <protection locked="0"/>
    </xf>
    <xf numFmtId="0" fontId="101" fillId="0" borderId="6" xfId="0" applyFont="1" applyBorder="1" applyProtection="1">
      <alignment vertical="center"/>
      <protection locked="0"/>
    </xf>
    <xf numFmtId="0" fontId="92" fillId="0" borderId="5" xfId="0" quotePrefix="1" applyFont="1" applyBorder="1">
      <alignment vertical="center"/>
    </xf>
    <xf numFmtId="0" fontId="101" fillId="0" borderId="4" xfId="0" applyFont="1" applyBorder="1">
      <alignment vertical="center"/>
    </xf>
    <xf numFmtId="0" fontId="96" fillId="0" borderId="0" xfId="0" applyFont="1" applyAlignment="1">
      <alignment horizontal="center" vertical="top" wrapText="1"/>
    </xf>
    <xf numFmtId="0" fontId="92" fillId="0" borderId="4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07" fillId="16" borderId="5" xfId="0" applyFont="1" applyFill="1" applyBorder="1" applyAlignment="1">
      <alignment vertical="center" shrinkToFit="1"/>
    </xf>
    <xf numFmtId="0" fontId="57" fillId="16" borderId="16" xfId="0" applyFont="1" applyFill="1" applyBorder="1" applyAlignment="1">
      <alignment vertical="center" shrinkToFit="1"/>
    </xf>
    <xf numFmtId="0" fontId="57" fillId="16" borderId="6" xfId="0" applyFont="1" applyFill="1" applyBorder="1" applyAlignment="1">
      <alignment vertical="center" shrinkToFit="1"/>
    </xf>
    <xf numFmtId="0" fontId="9" fillId="0" borderId="5" xfId="3" applyFont="1" applyBorder="1" applyAlignment="1">
      <alignment horizontal="left" vertical="center"/>
    </xf>
    <xf numFmtId="0" fontId="9" fillId="0" borderId="16" xfId="3" applyFont="1" applyBorder="1" applyAlignment="1">
      <alignment horizontal="left" vertical="center"/>
    </xf>
    <xf numFmtId="0" fontId="9" fillId="0" borderId="5" xfId="3" applyFont="1" applyBorder="1">
      <alignment vertical="center"/>
    </xf>
    <xf numFmtId="0" fontId="9" fillId="0" borderId="16" xfId="3" applyFont="1" applyBorder="1">
      <alignment vertical="center"/>
    </xf>
    <xf numFmtId="0" fontId="9" fillId="0" borderId="6" xfId="3" applyFont="1" applyBorder="1">
      <alignment vertical="center"/>
    </xf>
    <xf numFmtId="0" fontId="16" fillId="16" borderId="14" xfId="3" applyFont="1" applyFill="1" applyBorder="1" applyAlignment="1">
      <alignment vertical="center" shrinkToFit="1"/>
    </xf>
    <xf numFmtId="0" fontId="16" fillId="16" borderId="15" xfId="3" applyFont="1" applyFill="1" applyBorder="1" applyAlignment="1">
      <alignment vertical="center" shrinkToFit="1"/>
    </xf>
    <xf numFmtId="0" fontId="16" fillId="16" borderId="8" xfId="3" applyFont="1" applyFill="1" applyBorder="1" applyAlignment="1">
      <alignment vertical="center" shrinkToFit="1"/>
    </xf>
    <xf numFmtId="0" fontId="62" fillId="0" borderId="4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/>
    </xf>
    <xf numFmtId="0" fontId="19" fillId="0" borderId="6" xfId="3" applyFont="1" applyBorder="1" applyAlignment="1">
      <alignment horizontal="left" vertical="center"/>
    </xf>
    <xf numFmtId="0" fontId="61" fillId="0" borderId="4" xfId="3" applyFont="1" applyBorder="1" applyAlignment="1">
      <alignment horizontal="center" vertical="center"/>
    </xf>
    <xf numFmtId="0" fontId="61" fillId="0" borderId="0" xfId="3" applyFont="1" applyAlignment="1">
      <alignment horizontal="center" vertical="center" textRotation="255"/>
    </xf>
    <xf numFmtId="0" fontId="62" fillId="0" borderId="0" xfId="3" applyFont="1" applyAlignment="1">
      <alignment horizontal="center" vertical="center" textRotation="255"/>
    </xf>
    <xf numFmtId="0" fontId="16" fillId="16" borderId="5" xfId="3" applyFont="1" applyFill="1" applyBorder="1">
      <alignment vertical="center"/>
    </xf>
    <xf numFmtId="0" fontId="16" fillId="16" borderId="6" xfId="3" applyFont="1" applyFill="1" applyBorder="1">
      <alignment vertical="center"/>
    </xf>
    <xf numFmtId="0" fontId="16" fillId="16" borderId="5" xfId="3" applyFont="1" applyFill="1" applyBorder="1" applyAlignment="1">
      <alignment horizontal="left" vertical="center"/>
    </xf>
    <xf numFmtId="0" fontId="16" fillId="16" borderId="16" xfId="3" applyFont="1" applyFill="1" applyBorder="1" applyAlignment="1">
      <alignment horizontal="left" vertical="center"/>
    </xf>
    <xf numFmtId="0" fontId="16" fillId="16" borderId="6" xfId="3" applyFont="1" applyFill="1" applyBorder="1" applyAlignment="1">
      <alignment horizontal="left" vertical="center"/>
    </xf>
    <xf numFmtId="0" fontId="21" fillId="0" borderId="16" xfId="3" applyFont="1" applyBorder="1" applyAlignment="1">
      <alignment horizontal="left" vertical="center"/>
    </xf>
    <xf numFmtId="0" fontId="21" fillId="0" borderId="6" xfId="3" applyFont="1" applyBorder="1" applyAlignment="1">
      <alignment horizontal="left" vertical="center"/>
    </xf>
    <xf numFmtId="0" fontId="16" fillId="16" borderId="10" xfId="3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0" xfId="3" applyFont="1" applyAlignment="1">
      <alignment horizontal="center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1" fillId="0" borderId="0" xfId="3" applyFont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5" xfId="0" quotePrefix="1" applyFont="1" applyBorder="1" applyAlignment="1">
      <alignment horizontal="left" vertical="center"/>
    </xf>
    <xf numFmtId="0" fontId="62" fillId="0" borderId="5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16" fillId="16" borderId="5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6" fillId="16" borderId="0" xfId="0" applyFont="1" applyFill="1" applyAlignment="1">
      <alignment horizontal="center" vertical="center"/>
    </xf>
    <xf numFmtId="0" fontId="16" fillId="16" borderId="13" xfId="0" applyFont="1" applyFill="1" applyBorder="1" applyAlignment="1">
      <alignment horizontal="center" vertical="center"/>
    </xf>
    <xf numFmtId="0" fontId="85" fillId="0" borderId="0" xfId="0" applyFont="1" applyAlignment="1">
      <alignment horizontal="left" vertical="center" wrapText="1"/>
    </xf>
    <xf numFmtId="0" fontId="111" fillId="0" borderId="0" xfId="0" applyFont="1" applyAlignment="1">
      <alignment horizontal="left"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3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1" fillId="0" borderId="5" xfId="0" applyFont="1" applyBorder="1">
      <alignment vertical="center"/>
    </xf>
    <xf numFmtId="0" fontId="111" fillId="0" borderId="6" xfId="0" applyFont="1" applyBorder="1">
      <alignment vertical="center"/>
    </xf>
    <xf numFmtId="0" fontId="115" fillId="0" borderId="4" xfId="0" applyFont="1" applyBorder="1" applyAlignment="1">
      <alignment horizontal="center" vertical="top"/>
    </xf>
    <xf numFmtId="0" fontId="114" fillId="0" borderId="4" xfId="0" applyFont="1" applyBorder="1" applyAlignment="1">
      <alignment horizontal="center" vertical="top"/>
    </xf>
    <xf numFmtId="0" fontId="116" fillId="0" borderId="4" xfId="0" applyFont="1" applyBorder="1" applyAlignment="1">
      <alignment horizontal="center" vertical="top"/>
    </xf>
    <xf numFmtId="0" fontId="111" fillId="0" borderId="5" xfId="0" applyFont="1" applyBorder="1">
      <alignment vertical="center"/>
    </xf>
    <xf numFmtId="0" fontId="111" fillId="0" borderId="6" xfId="0" applyFont="1" applyBorder="1">
      <alignment vertical="center"/>
    </xf>
    <xf numFmtId="0" fontId="112" fillId="0" borderId="7" xfId="0" applyFont="1" applyBorder="1">
      <alignment vertical="center"/>
    </xf>
    <xf numFmtId="0" fontId="112" fillId="0" borderId="4" xfId="0" applyFont="1" applyBorder="1" applyAlignment="1">
      <alignment horizontal="center" vertical="center"/>
    </xf>
    <xf numFmtId="0" fontId="112" fillId="0" borderId="4" xfId="0" applyFont="1" applyBorder="1">
      <alignment vertical="center"/>
    </xf>
    <xf numFmtId="0" fontId="111" fillId="0" borderId="8" xfId="0" applyFont="1" applyBorder="1" applyAlignment="1">
      <alignment horizontal="right" vertical="center"/>
    </xf>
    <xf numFmtId="0" fontId="112" fillId="15" borderId="8" xfId="0" applyFont="1" applyFill="1" applyBorder="1" applyAlignment="1">
      <alignment horizontal="center" vertical="center"/>
    </xf>
    <xf numFmtId="0" fontId="111" fillId="0" borderId="6" xfId="0" applyFont="1" applyBorder="1" applyAlignment="1">
      <alignment horizontal="right" vertical="center"/>
    </xf>
    <xf numFmtId="0" fontId="112" fillId="0" borderId="0" xfId="0" applyFont="1" applyAlignment="1">
      <alignment horizontal="center" vertical="center"/>
    </xf>
    <xf numFmtId="0" fontId="117" fillId="0" borderId="0" xfId="0" applyFont="1">
      <alignment vertical="center"/>
    </xf>
    <xf numFmtId="0" fontId="112" fillId="0" borderId="17" xfId="0" applyFont="1" applyBorder="1">
      <alignment vertical="center"/>
    </xf>
    <xf numFmtId="0" fontId="112" fillId="0" borderId="0" xfId="4" applyFont="1"/>
    <xf numFmtId="0" fontId="111" fillId="0" borderId="5" xfId="0" applyFont="1" applyBorder="1" applyProtection="1">
      <alignment vertical="center"/>
      <protection locked="0"/>
    </xf>
    <xf numFmtId="0" fontId="111" fillId="0" borderId="6" xfId="0" applyFont="1" applyBorder="1" applyProtection="1">
      <alignment vertical="center"/>
      <protection locked="0"/>
    </xf>
    <xf numFmtId="0" fontId="114" fillId="0" borderId="0" xfId="0" applyFont="1" applyAlignment="1">
      <alignment horizontal="center" vertical="center"/>
    </xf>
    <xf numFmtId="0" fontId="111" fillId="0" borderId="5" xfId="0" applyFont="1" applyBorder="1" applyAlignment="1">
      <alignment vertical="center" wrapText="1"/>
    </xf>
    <xf numFmtId="0" fontId="111" fillId="0" borderId="6" xfId="0" applyFont="1" applyBorder="1" applyAlignment="1">
      <alignment vertical="center" wrapText="1"/>
    </xf>
    <xf numFmtId="0" fontId="111" fillId="0" borderId="4" xfId="0" applyFont="1" applyBorder="1">
      <alignment vertical="center"/>
    </xf>
    <xf numFmtId="0" fontId="118" fillId="16" borderId="9" xfId="0" applyFont="1" applyFill="1" applyBorder="1">
      <alignment vertical="center"/>
    </xf>
    <xf numFmtId="0" fontId="118" fillId="16" borderId="10" xfId="0" applyFont="1" applyFill="1" applyBorder="1">
      <alignment vertical="center"/>
    </xf>
    <xf numFmtId="0" fontId="118" fillId="16" borderId="11" xfId="0" applyFont="1" applyFill="1" applyBorder="1">
      <alignment vertical="center"/>
    </xf>
    <xf numFmtId="0" fontId="118" fillId="18" borderId="9" xfId="0" applyFont="1" applyFill="1" applyBorder="1">
      <alignment vertical="center"/>
    </xf>
    <xf numFmtId="0" fontId="118" fillId="18" borderId="10" xfId="0" applyFont="1" applyFill="1" applyBorder="1">
      <alignment vertical="center"/>
    </xf>
    <xf numFmtId="0" fontId="118" fillId="18" borderId="10" xfId="0" applyFont="1" applyFill="1" applyBorder="1" applyAlignment="1">
      <alignment horizontal="right" vertical="center"/>
    </xf>
    <xf numFmtId="0" fontId="112" fillId="18" borderId="11" xfId="0" applyFont="1" applyFill="1" applyBorder="1">
      <alignment vertical="center"/>
    </xf>
    <xf numFmtId="0" fontId="119" fillId="0" borderId="9" xfId="0" applyFont="1" applyBorder="1" applyAlignment="1">
      <alignment horizontal="center" vertical="center"/>
    </xf>
    <xf numFmtId="0" fontId="120" fillId="0" borderId="10" xfId="0" applyFont="1" applyBorder="1">
      <alignment vertical="center"/>
    </xf>
    <xf numFmtId="0" fontId="120" fillId="0" borderId="10" xfId="0" applyFont="1" applyBorder="1" applyAlignment="1">
      <alignment horizontal="center" vertical="center"/>
    </xf>
    <xf numFmtId="0" fontId="121" fillId="0" borderId="10" xfId="0" applyFont="1" applyBorder="1">
      <alignment vertical="center"/>
    </xf>
    <xf numFmtId="0" fontId="122" fillId="0" borderId="10" xfId="0" applyFont="1" applyBorder="1">
      <alignment vertical="center"/>
    </xf>
    <xf numFmtId="0" fontId="123" fillId="0" borderId="10" xfId="0" applyFont="1" applyBorder="1" applyAlignment="1">
      <alignment horizontal="center" vertical="center"/>
    </xf>
    <xf numFmtId="0" fontId="124" fillId="0" borderId="10" xfId="0" applyFont="1" applyBorder="1">
      <alignment vertical="center"/>
    </xf>
    <xf numFmtId="0" fontId="124" fillId="0" borderId="10" xfId="0" applyFont="1" applyBorder="1" applyAlignment="1">
      <alignment horizontal="center" vertical="center"/>
    </xf>
    <xf numFmtId="0" fontId="125" fillId="0" borderId="10" xfId="0" applyFont="1" applyBorder="1">
      <alignment vertical="center"/>
    </xf>
    <xf numFmtId="0" fontId="124" fillId="0" borderId="11" xfId="0" applyFont="1" applyBorder="1" applyAlignment="1">
      <alignment horizontal="center" vertical="center"/>
    </xf>
    <xf numFmtId="0" fontId="126" fillId="0" borderId="12" xfId="0" applyFont="1" applyBorder="1" applyAlignment="1">
      <alignment horizontal="center" vertical="center"/>
    </xf>
    <xf numFmtId="0" fontId="120" fillId="0" borderId="0" xfId="0" applyFont="1">
      <alignment vertical="center"/>
    </xf>
    <xf numFmtId="0" fontId="120" fillId="0" borderId="0" xfId="0" applyFont="1" applyAlignment="1">
      <alignment horizontal="center" vertical="center"/>
    </xf>
    <xf numFmtId="0" fontId="122" fillId="0" borderId="0" xfId="0" applyFont="1">
      <alignment vertical="center"/>
    </xf>
    <xf numFmtId="0" fontId="126" fillId="0" borderId="0" xfId="0" applyFont="1" applyAlignment="1">
      <alignment horizontal="center" vertical="center"/>
    </xf>
    <xf numFmtId="0" fontId="124" fillId="0" borderId="0" xfId="0" applyFont="1">
      <alignment vertical="center"/>
    </xf>
    <xf numFmtId="0" fontId="124" fillId="0" borderId="0" xfId="0" applyFont="1" applyAlignment="1">
      <alignment horizontal="center" vertical="center"/>
    </xf>
    <xf numFmtId="0" fontId="125" fillId="0" borderId="0" xfId="0" applyFont="1">
      <alignment vertical="center"/>
    </xf>
    <xf numFmtId="0" fontId="124" fillId="0" borderId="13" xfId="0" applyFont="1" applyBorder="1" applyAlignment="1">
      <alignment horizontal="center" vertical="center"/>
    </xf>
    <xf numFmtId="0" fontId="121" fillId="0" borderId="12" xfId="0" applyFont="1" applyBorder="1" applyAlignment="1">
      <alignment horizontal="center" vertical="center"/>
    </xf>
    <xf numFmtId="0" fontId="121" fillId="0" borderId="0" xfId="0" applyFont="1">
      <alignment vertical="center"/>
    </xf>
    <xf numFmtId="0" fontId="121" fillId="0" borderId="0" xfId="0" applyFont="1" applyAlignment="1">
      <alignment horizontal="center" vertical="center"/>
    </xf>
    <xf numFmtId="0" fontId="127" fillId="0" borderId="0" xfId="0" applyFont="1">
      <alignment vertical="center"/>
    </xf>
    <xf numFmtId="0" fontId="125" fillId="0" borderId="0" xfId="0" applyFont="1" applyAlignment="1">
      <alignment horizontal="center" vertical="center"/>
    </xf>
    <xf numFmtId="0" fontId="128" fillId="0" borderId="0" xfId="0" applyFont="1">
      <alignment vertical="center"/>
    </xf>
    <xf numFmtId="0" fontId="128" fillId="0" borderId="13" xfId="0" applyFont="1" applyBorder="1">
      <alignment vertical="center"/>
    </xf>
    <xf numFmtId="0" fontId="126" fillId="0" borderId="14" xfId="0" applyFont="1" applyBorder="1" applyAlignment="1">
      <alignment horizontal="center" vertical="center"/>
    </xf>
    <xf numFmtId="0" fontId="120" fillId="0" borderId="15" xfId="0" applyFont="1" applyBorder="1">
      <alignment vertical="center"/>
    </xf>
    <xf numFmtId="0" fontId="120" fillId="0" borderId="15" xfId="0" applyFont="1" applyBorder="1" applyAlignment="1">
      <alignment horizontal="center" vertical="center"/>
    </xf>
    <xf numFmtId="0" fontId="122" fillId="0" borderId="15" xfId="0" applyFont="1" applyBorder="1">
      <alignment vertical="center"/>
    </xf>
    <xf numFmtId="0" fontId="126" fillId="0" borderId="15" xfId="0" applyFont="1" applyBorder="1" applyAlignment="1">
      <alignment horizontal="center" vertical="center"/>
    </xf>
    <xf numFmtId="0" fontId="124" fillId="0" borderId="15" xfId="0" applyFont="1" applyBorder="1">
      <alignment vertical="center"/>
    </xf>
    <xf numFmtId="0" fontId="124" fillId="0" borderId="15" xfId="0" applyFont="1" applyBorder="1" applyAlignment="1">
      <alignment horizontal="center" vertical="center"/>
    </xf>
    <xf numFmtId="0" fontId="125" fillId="0" borderId="15" xfId="0" applyFont="1" applyBorder="1">
      <alignment vertical="center"/>
    </xf>
    <xf numFmtId="0" fontId="124" fillId="0" borderId="8" xfId="0" applyFont="1" applyBorder="1" applyAlignment="1">
      <alignment horizontal="center" vertical="center"/>
    </xf>
    <xf numFmtId="0" fontId="118" fillId="16" borderId="5" xfId="0" applyFont="1" applyFill="1" applyBorder="1" applyAlignment="1">
      <alignment horizontal="left" vertical="center"/>
    </xf>
    <xf numFmtId="0" fontId="118" fillId="16" borderId="6" xfId="0" applyFont="1" applyFill="1" applyBorder="1" applyAlignment="1">
      <alignment horizontal="left" vertical="center"/>
    </xf>
    <xf numFmtId="0" fontId="118" fillId="16" borderId="6" xfId="0" applyFont="1" applyFill="1" applyBorder="1">
      <alignment vertical="center"/>
    </xf>
    <xf numFmtId="0" fontId="118" fillId="16" borderId="5" xfId="0" applyFont="1" applyFill="1" applyBorder="1">
      <alignment vertical="center"/>
    </xf>
    <xf numFmtId="0" fontId="118" fillId="16" borderId="16" xfId="0" applyFont="1" applyFill="1" applyBorder="1">
      <alignment vertical="center"/>
    </xf>
    <xf numFmtId="0" fontId="112" fillId="0" borderId="5" xfId="0" applyFont="1" applyBorder="1" applyAlignment="1">
      <alignment horizontal="left" vertical="center"/>
    </xf>
    <xf numFmtId="0" fontId="112" fillId="0" borderId="6" xfId="0" applyFont="1" applyBorder="1" applyAlignment="1">
      <alignment horizontal="left" vertical="center"/>
    </xf>
    <xf numFmtId="0" fontId="112" fillId="0" borderId="5" xfId="0" applyFont="1" applyBorder="1" applyAlignment="1">
      <alignment horizontal="left" vertical="center"/>
    </xf>
    <xf numFmtId="0" fontId="112" fillId="0" borderId="16" xfId="0" applyFont="1" applyBorder="1" applyAlignment="1">
      <alignment horizontal="left" vertical="center"/>
    </xf>
    <xf numFmtId="0" fontId="112" fillId="0" borderId="6" xfId="0" applyFont="1" applyBorder="1" applyAlignment="1">
      <alignment horizontal="left" vertical="center"/>
    </xf>
    <xf numFmtId="0" fontId="111" fillId="0" borderId="9" xfId="0" applyFont="1" applyBorder="1">
      <alignment vertical="center"/>
    </xf>
    <xf numFmtId="0" fontId="111" fillId="0" borderId="10" xfId="0" applyFont="1" applyBorder="1">
      <alignment vertical="center"/>
    </xf>
    <xf numFmtId="0" fontId="112" fillId="0" borderId="11" xfId="0" applyFont="1" applyBorder="1" applyAlignment="1">
      <alignment horizontal="center" vertical="center"/>
    </xf>
    <xf numFmtId="0" fontId="112" fillId="0" borderId="15" xfId="0" applyFont="1" applyBorder="1" applyAlignment="1">
      <alignment horizontal="left" vertical="center"/>
    </xf>
    <xf numFmtId="0" fontId="112" fillId="0" borderId="8" xfId="0" applyFont="1" applyBorder="1" applyAlignment="1">
      <alignment horizontal="center" vertical="center"/>
    </xf>
    <xf numFmtId="0" fontId="111" fillId="0" borderId="12" xfId="0" applyFont="1" applyBorder="1">
      <alignment vertical="center"/>
    </xf>
    <xf numFmtId="0" fontId="112" fillId="0" borderId="13" xfId="0" applyFont="1" applyBorder="1" applyAlignment="1">
      <alignment horizontal="center" vertical="center"/>
    </xf>
    <xf numFmtId="0" fontId="112" fillId="0" borderId="10" xfId="0" applyFont="1" applyBorder="1">
      <alignment vertical="center"/>
    </xf>
    <xf numFmtId="0" fontId="111" fillId="0" borderId="11" xfId="0" applyFont="1" applyBorder="1" applyAlignment="1">
      <alignment horizontal="center" vertical="center"/>
    </xf>
    <xf numFmtId="0" fontId="112" fillId="0" borderId="8" xfId="0" quotePrefix="1" applyFont="1" applyBorder="1" applyAlignment="1">
      <alignment horizontal="center" vertical="center"/>
    </xf>
    <xf numFmtId="0" fontId="118" fillId="16" borderId="15" xfId="0" applyFont="1" applyFill="1" applyBorder="1" applyAlignment="1">
      <alignment horizontal="center" vertical="center"/>
    </xf>
    <xf numFmtId="0" fontId="118" fillId="16" borderId="8" xfId="0" applyFont="1" applyFill="1" applyBorder="1" applyAlignment="1">
      <alignment horizontal="center" vertical="center"/>
    </xf>
    <xf numFmtId="0" fontId="120" fillId="0" borderId="4" xfId="0" applyFont="1" applyBorder="1" applyAlignment="1">
      <alignment horizontal="center" vertical="center"/>
    </xf>
    <xf numFmtId="0" fontId="120" fillId="0" borderId="5" xfId="0" applyFont="1" applyBorder="1" applyAlignment="1">
      <alignment horizontal="center" vertical="center" textRotation="255"/>
    </xf>
    <xf numFmtId="0" fontId="124" fillId="0" borderId="4" xfId="0" applyFont="1" applyBorder="1" applyAlignment="1">
      <alignment horizontal="center" vertical="center"/>
    </xf>
    <xf numFmtId="0" fontId="124" fillId="0" borderId="5" xfId="0" applyFont="1" applyBorder="1" applyAlignment="1">
      <alignment horizontal="center" vertical="center" textRotation="255"/>
    </xf>
    <xf numFmtId="0" fontId="112" fillId="0" borderId="5" xfId="0" quotePrefix="1" applyFont="1" applyBorder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24" fillId="0" borderId="16" xfId="0" applyFont="1" applyBorder="1" applyAlignment="1">
      <alignment horizontal="center" vertical="center"/>
    </xf>
    <xf numFmtId="0" fontId="124" fillId="0" borderId="6" xfId="0" applyFont="1" applyBorder="1" applyAlignment="1">
      <alignment horizontal="center" vertical="center"/>
    </xf>
    <xf numFmtId="0" fontId="118" fillId="16" borderId="16" xfId="0" applyFont="1" applyFill="1" applyBorder="1" applyAlignment="1">
      <alignment horizontal="left" vertical="center"/>
    </xf>
    <xf numFmtId="0" fontId="123" fillId="0" borderId="5" xfId="0" applyFont="1" applyBorder="1" applyAlignment="1">
      <alignment horizontal="center" vertical="center"/>
    </xf>
    <xf numFmtId="0" fontId="123" fillId="0" borderId="16" xfId="0" applyFont="1" applyBorder="1" applyAlignment="1">
      <alignment horizontal="left" vertical="center"/>
    </xf>
    <xf numFmtId="0" fontId="123" fillId="0" borderId="4" xfId="0" applyFont="1" applyBorder="1" applyAlignment="1">
      <alignment horizontal="center" vertical="center"/>
    </xf>
    <xf numFmtId="0" fontId="112" fillId="0" borderId="4" xfId="0" applyFont="1" applyBorder="1" applyAlignment="1">
      <alignment horizontal="left" vertical="center"/>
    </xf>
    <xf numFmtId="0" fontId="126" fillId="0" borderId="15" xfId="0" applyFont="1" applyBorder="1" applyAlignment="1">
      <alignment horizontal="left" vertical="center"/>
    </xf>
    <xf numFmtId="0" fontId="126" fillId="0" borderId="8" xfId="0" applyFont="1" applyBorder="1" applyAlignment="1">
      <alignment horizontal="left" vertical="center"/>
    </xf>
    <xf numFmtId="0" fontId="126" fillId="0" borderId="7" xfId="0" applyFont="1" applyBorder="1" applyAlignment="1">
      <alignment horizontal="center" vertical="center"/>
    </xf>
    <xf numFmtId="0" fontId="112" fillId="0" borderId="8" xfId="0" applyFont="1" applyBorder="1" applyAlignment="1">
      <alignment horizontal="left" vertical="center"/>
    </xf>
    <xf numFmtId="0" fontId="118" fillId="16" borderId="5" xfId="0" applyFont="1" applyFill="1" applyBorder="1" applyAlignment="1">
      <alignment vertical="center" shrinkToFit="1"/>
    </xf>
    <xf numFmtId="0" fontId="118" fillId="16" borderId="16" xfId="0" applyFont="1" applyFill="1" applyBorder="1" applyAlignment="1">
      <alignment vertical="center" shrinkToFit="1"/>
    </xf>
    <xf numFmtId="0" fontId="118" fillId="16" borderId="6" xfId="0" applyFont="1" applyFill="1" applyBorder="1" applyAlignment="1">
      <alignment vertical="center" shrinkToFit="1"/>
    </xf>
    <xf numFmtId="0" fontId="129" fillId="0" borderId="0" xfId="0" applyFont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120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124" fillId="0" borderId="0" xfId="0" applyFont="1" applyBorder="1" applyAlignment="1">
      <alignment horizontal="center" vertical="center"/>
    </xf>
    <xf numFmtId="0" fontId="108" fillId="0" borderId="0" xfId="0" applyFont="1" applyBorder="1">
      <alignment vertical="center"/>
    </xf>
    <xf numFmtId="0" fontId="108" fillId="0" borderId="0" xfId="0" applyFont="1" applyBorder="1" applyAlignment="1">
      <alignment horizontal="center" vertical="center"/>
    </xf>
    <xf numFmtId="0" fontId="109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62" fillId="0" borderId="0" xfId="0" applyFont="1" applyBorder="1">
      <alignment vertical="center"/>
    </xf>
    <xf numFmtId="0" fontId="62" fillId="0" borderId="0" xfId="0" applyFont="1" applyBorder="1" applyAlignment="1">
      <alignment horizontal="center" vertical="center"/>
    </xf>
    <xf numFmtId="0" fontId="67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10" fillId="0" borderId="0" xfId="0" applyFont="1" applyBorder="1">
      <alignment vertical="center"/>
    </xf>
    <xf numFmtId="0" fontId="109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9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top"/>
    </xf>
    <xf numFmtId="0" fontId="23" fillId="36" borderId="0" xfId="0" applyFont="1" applyFill="1" applyAlignment="1">
      <alignment vertical="top" wrapText="1"/>
    </xf>
    <xf numFmtId="0" fontId="22" fillId="36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3" fillId="0" borderId="0" xfId="0" applyFont="1">
      <alignment vertical="center"/>
    </xf>
    <xf numFmtId="6" fontId="131" fillId="0" borderId="0" xfId="0" applyNumberFormat="1" applyFont="1" applyAlignment="1">
      <alignment horizontal="center" vertical="center"/>
    </xf>
  </cellXfs>
  <cellStyles count="7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03 BDFL Official Scoring W" xfId="4" xr:uid="{00000000-0005-0000-0000-000004000000}"/>
    <cellStyle name="Normal_03 BDFL Official Scoring W 2" xfId="5" xr:uid="{00000000-0005-0000-0000-000005000000}"/>
    <cellStyle name="Normal_03 BDFL Official Scoring W 2 2" xfId="6" xr:uid="{00000000-0005-0000-0000-000006000000}"/>
  </cellStyles>
  <dxfs count="0"/>
  <tableStyles count="0" defaultTableStyle="TableStyleMedium2" defaultPivotStyle="PivotStyleLight16"/>
  <colors>
    <mruColors>
      <color rgb="FF0099FF"/>
      <color rgb="FF666699"/>
      <color rgb="FF009999"/>
      <color rgb="FF00B0F0"/>
      <color rgb="FF0000FF"/>
      <color rgb="FF0033CC"/>
      <color rgb="FF3366FF"/>
      <color rgb="FFFFFFFF"/>
      <color rgb="FFB0C0D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BDFL Weekly Point Totals</a:t>
            </a:r>
          </a:p>
        </c:rich>
      </c:tx>
      <c:layout>
        <c:manualLayout>
          <c:xMode val="edge"/>
          <c:yMode val="edge"/>
          <c:x val="0.144345"/>
          <c:y val="3.8032000000000003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277"/>
          <c:y val="0.18110999999999999"/>
          <c:w val="0.84077900000000005"/>
          <c:h val="0.66223600000000005"/>
        </c:manualLayout>
      </c:layout>
      <c:bar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1">
                    <a:lumMod val="75000"/>
                  </a:schemeClr>
                </a:gs>
                <a:gs pos="100000">
                  <a:schemeClr val="accent1"/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'Team Totals'!$B$31:$S$31</c:f>
              <c:numCache>
                <c:formatCode>General</c:formatCode>
                <c:ptCount val="18"/>
                <c:pt idx="0">
                  <c:v>386</c:v>
                </c:pt>
                <c:pt idx="1">
                  <c:v>437</c:v>
                </c:pt>
                <c:pt idx="2">
                  <c:v>469</c:v>
                </c:pt>
                <c:pt idx="3">
                  <c:v>464</c:v>
                </c:pt>
                <c:pt idx="4">
                  <c:v>396</c:v>
                </c:pt>
                <c:pt idx="5">
                  <c:v>367</c:v>
                </c:pt>
                <c:pt idx="6">
                  <c:v>439</c:v>
                </c:pt>
                <c:pt idx="7">
                  <c:v>448</c:v>
                </c:pt>
                <c:pt idx="8">
                  <c:v>367</c:v>
                </c:pt>
                <c:pt idx="9">
                  <c:v>377</c:v>
                </c:pt>
                <c:pt idx="10">
                  <c:v>370</c:v>
                </c:pt>
                <c:pt idx="11">
                  <c:v>426</c:v>
                </c:pt>
                <c:pt idx="12">
                  <c:v>408</c:v>
                </c:pt>
                <c:pt idx="13">
                  <c:v>424</c:v>
                </c:pt>
                <c:pt idx="14">
                  <c:v>459</c:v>
                </c:pt>
                <c:pt idx="15">
                  <c:v>414</c:v>
                </c:pt>
                <c:pt idx="16">
                  <c:v>392</c:v>
                </c:pt>
                <c:pt idx="17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F-4F6E-98D5-812AE93782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223064832"/>
        <c:axId val="223066752"/>
      </c:barChart>
      <c:catAx>
        <c:axId val="2230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47624300000000003"/>
              <c:y val="0.91525199999999995"/>
            </c:manualLayout>
          </c:layout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4.7344999999999998E-2"/>
              <c:y val="0.872089"/>
            </c:manualLayout>
          </c:layout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4832"/>
        <c:crosses val="autoZero"/>
        <c:crossBetween val="between"/>
        <c:majorUnit val="25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spc="100">
                <a:solidFill>
                  <a:schemeClr val="lt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TheBDFL.com Growth Chart </a:t>
            </a:r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58"/>
          <c:y val="0.104076"/>
          <c:w val="0.84230899999999997"/>
          <c:h val="0.75498900000000002"/>
        </c:manualLayout>
      </c:layout>
      <c:areaChart>
        <c:grouping val="stacked"/>
        <c:varyColors val="0"/>
        <c:ser>
          <c:idx val="0"/>
          <c:order val="0"/>
          <c:spPr>
            <a:prstGeom prst="rect">
              <a:avLst/>
            </a:prstGeom>
            <a:solidFill>
              <a:srgbClr val="CC9900"/>
            </a:solidFill>
            <a:ln w="12700"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numRef>
              <c:f>Misc.!$T$5:$T$23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Misc.!$U$5:$U$23</c:f>
              <c:numCache>
                <c:formatCode>#,##0</c:formatCode>
                <c:ptCount val="19"/>
                <c:pt idx="0">
                  <c:v>2285</c:v>
                </c:pt>
                <c:pt idx="1">
                  <c:v>3187</c:v>
                </c:pt>
                <c:pt idx="2">
                  <c:v>3274</c:v>
                </c:pt>
                <c:pt idx="3">
                  <c:v>3373</c:v>
                </c:pt>
                <c:pt idx="4">
                  <c:v>3072</c:v>
                </c:pt>
                <c:pt idx="5">
                  <c:v>3048</c:v>
                </c:pt>
                <c:pt idx="6">
                  <c:v>3609</c:v>
                </c:pt>
                <c:pt idx="7">
                  <c:v>4339</c:v>
                </c:pt>
                <c:pt idx="8">
                  <c:v>3193</c:v>
                </c:pt>
                <c:pt idx="9">
                  <c:v>4487</c:v>
                </c:pt>
                <c:pt idx="10">
                  <c:v>4352</c:v>
                </c:pt>
                <c:pt idx="11">
                  <c:v>4365</c:v>
                </c:pt>
                <c:pt idx="12">
                  <c:v>5958</c:v>
                </c:pt>
                <c:pt idx="13">
                  <c:v>6029</c:v>
                </c:pt>
                <c:pt idx="14">
                  <c:v>7177</c:v>
                </c:pt>
                <c:pt idx="15">
                  <c:v>5700</c:v>
                </c:pt>
                <c:pt idx="16">
                  <c:v>4133</c:v>
                </c:pt>
                <c:pt idx="17">
                  <c:v>8897</c:v>
                </c:pt>
                <c:pt idx="18">
                  <c:v>10123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C-483C-98D3-C9F0CECB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387616"/>
        <c:axId val="516364656"/>
      </c:areaChart>
      <c:catAx>
        <c:axId val="5163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cap="all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MEASURED</a:t>
                </a:r>
              </a:p>
            </c:rich>
          </c:tx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noFill/>
          <a:ln w="12700" cap="flat" cmpd="sng" algn="ctr">
            <a:solidFill>
              <a:schemeClr val="lt1">
                <a:lumMod val="95000"/>
                <a:alpha val="53999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64656"/>
        <c:crosses val="autoZero"/>
        <c:auto val="1"/>
        <c:lblAlgn val="ctr"/>
        <c:lblOffset val="100"/>
        <c:noMultiLvlLbl val="0"/>
      </c:catAx>
      <c:valAx>
        <c:axId val="516364656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cap="all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UNIQUE VIEWERS</a:t>
                </a:r>
              </a:p>
            </c:rich>
          </c:tx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87616"/>
        <c:crosses val="autoZero"/>
        <c:crossBetween val="midCat"/>
      </c:valAx>
      <c:spPr>
        <a:prstGeom prst="rect">
          <a:avLst/>
        </a:prstGeom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/>
    </a:gradFill>
    <a:ln>
      <a:noFill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spc="100">
                <a:solidFill>
                  <a:schemeClr val="lt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NFL/BDFL Scoring Chart</a:t>
            </a:r>
            <a:endParaRPr lang="en-US"/>
          </a:p>
        </c:rich>
      </c:tx>
      <c:layout>
        <c:manualLayout>
          <c:xMode val="edge"/>
          <c:yMode val="edge"/>
          <c:x val="0.25109500000000001"/>
          <c:y val="4.1287999999999998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60699999999999"/>
          <c:y val="0.136513"/>
          <c:w val="0.84320700000000004"/>
          <c:h val="0.585416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Misc.!$C$38</c:f>
              <c:strCache>
                <c:ptCount val="1"/>
                <c:pt idx="0">
                  <c:v>NFL</c:v>
                </c:pt>
              </c:strCache>
            </c:strRef>
          </c:tx>
          <c:spPr>
            <a:prstGeom prst="rect">
              <a:avLst/>
            </a:prstGeom>
            <a:gradFill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Misc.!$D$37:$H$37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Misc.!$D$38:$H$38</c:f>
              <c:numCache>
                <c:formatCode>General</c:formatCode>
                <c:ptCount val="5"/>
                <c:pt idx="0">
                  <c:v>24.8</c:v>
                </c:pt>
                <c:pt idx="1">
                  <c:v>23.2</c:v>
                </c:pt>
                <c:pt idx="2">
                  <c:v>21.9</c:v>
                </c:pt>
                <c:pt idx="3">
                  <c:v>21.8</c:v>
                </c:pt>
                <c:pt idx="4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B-4718-89E4-42A426672FD1}"/>
            </c:ext>
          </c:extLst>
        </c:ser>
        <c:ser>
          <c:idx val="1"/>
          <c:order val="1"/>
          <c:tx>
            <c:strRef>
              <c:f>Misc.!$C$39</c:f>
              <c:strCache>
                <c:ptCount val="1"/>
                <c:pt idx="0">
                  <c:v>BDFL</c:v>
                </c:pt>
              </c:strCache>
            </c:strRef>
          </c:tx>
          <c:spPr>
            <a:prstGeom prst="rect">
              <a:avLst/>
            </a:prstGeom>
            <a:gradFill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Misc.!$D$37:$H$37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Misc.!$D$39:$H$39</c:f>
              <c:numCache>
                <c:formatCode>General</c:formatCode>
                <c:ptCount val="5"/>
                <c:pt idx="0">
                  <c:v>25.7</c:v>
                </c:pt>
                <c:pt idx="1">
                  <c:v>26.2</c:v>
                </c:pt>
                <c:pt idx="2">
                  <c:v>24.2</c:v>
                </c:pt>
                <c:pt idx="3">
                  <c:v>24.5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B-4718-89E4-42A426672F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08422655"/>
        <c:axId val="508420255"/>
      </c:barChart>
      <c:catAx>
        <c:axId val="508422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cap="all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LAST FIVE SEASONS</a:t>
                </a:r>
              </a:p>
            </c:rich>
          </c:tx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 w="12700" cap="flat" cmpd="sng" algn="ctr">
            <a:solidFill>
              <a:schemeClr val="lt1">
                <a:lumMod val="95000"/>
                <a:alpha val="53999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420255"/>
        <c:crosses val="autoZero"/>
        <c:auto val="1"/>
        <c:lblAlgn val="ctr"/>
        <c:lblOffset val="100"/>
        <c:noMultiLvlLbl val="0"/>
      </c:catAx>
      <c:valAx>
        <c:axId val="508420255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cap="all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POINTS PER TEAM PER GAME</a:t>
                </a:r>
              </a:p>
            </c:rich>
          </c:tx>
          <c:layout>
            <c:manualLayout>
              <c:xMode val="edge"/>
              <c:yMode val="edge"/>
              <c:x val="1.6674000000000001E-2"/>
              <c:y val="0.11242099999999999"/>
            </c:manualLayout>
          </c:layout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422655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549700000000001"/>
          <c:y val="0.90196799999999999"/>
          <c:w val="0.21610699999999999"/>
          <c:h val="7.8076000000000007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/>
    </a:gradFill>
    <a:ln>
      <a:noFill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37</xdr:row>
      <xdr:rowOff>127000</xdr:rowOff>
    </xdr:from>
    <xdr:to>
      <xdr:col>18</xdr:col>
      <xdr:colOff>133349</xdr:colOff>
      <xdr:row>65</xdr:row>
      <xdr:rowOff>82550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876301</xdr:colOff>
      <xdr:row>31</xdr:row>
      <xdr:rowOff>19048</xdr:rowOff>
    </xdr:from>
    <xdr:to>
      <xdr:col>23</xdr:col>
      <xdr:colOff>161924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383189</xdr:colOff>
      <xdr:row>41</xdr:row>
      <xdr:rowOff>133785</xdr:rowOff>
    </xdr:from>
    <xdr:to>
      <xdr:col>13</xdr:col>
      <xdr:colOff>21895</xdr:colOff>
      <xdr:row>66</xdr:row>
      <xdr:rowOff>87586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2025BDFLOfficialScoringW6.xlsx" TargetMode="External"/><Relationship Id="rId1" Type="http://schemas.openxmlformats.org/officeDocument/2006/relationships/externalLinkPath" Target="https://learfield-my.sharepoint.com/Users/Hand/AppData/Local/Microsoft/Windows/INetCache/Content.Outlook/68RJSET8/2025BDFLOfficialScoringW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2025BDFLOfficialScoring%20(00A).xlsx" TargetMode="External"/><Relationship Id="rId1" Type="http://schemas.openxmlformats.org/officeDocument/2006/relationships/externalLinkPath" Target="https://learfield-my.sharepoint.com/Users/Hand/AppData/Local/Microsoft/Windows/INetCache/Content.Outlook/68RJSET8/2025BDFLOfficialScoring%20(00A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5BDFLOfficialScoringW16.xlsx" TargetMode="External"/><Relationship Id="rId1" Type="http://schemas.openxmlformats.org/officeDocument/2006/relationships/externalLinkPath" Target="2025BDFLOfficialScoringW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  <sheetDataSet>
      <sheetData sheetId="0">
        <row r="8">
          <cell r="T8">
            <v>799</v>
          </cell>
        </row>
        <row r="15">
          <cell r="T15">
            <v>734</v>
          </cell>
        </row>
        <row r="22">
          <cell r="T22">
            <v>758</v>
          </cell>
        </row>
        <row r="29">
          <cell r="T29">
            <v>667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OFF: ARI, DET, JAX, LAR, LV &amp; SEA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  <sheetDataSet>
      <sheetData sheetId="0">
        <row r="8">
          <cell r="T8">
            <v>1698</v>
          </cell>
        </row>
        <row r="15">
          <cell r="T15">
            <v>1620</v>
          </cell>
        </row>
        <row r="22">
          <cell r="T22">
            <v>1737</v>
          </cell>
        </row>
        <row r="29">
          <cell r="T29">
            <v>1554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4">
          <cell r="J74">
            <v>50</v>
          </cell>
        </row>
        <row r="75">
          <cell r="J75">
            <v>46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pn.com/nfl/team/_/name/bal/baltimore-ravens" TargetMode="External"/><Relationship Id="rId13" Type="http://schemas.openxmlformats.org/officeDocument/2006/relationships/hyperlink" Target="https://www.espn.com/nfl/team/_/name/cin/cincinnati-bengals" TargetMode="External"/><Relationship Id="rId3" Type="http://schemas.openxmlformats.org/officeDocument/2006/relationships/hyperlink" Target="https://www.espn.com/nfl/team/_/name/pit/pittsburgh-steelers" TargetMode="External"/><Relationship Id="rId7" Type="http://schemas.openxmlformats.org/officeDocument/2006/relationships/hyperlink" Target="https://www.espn.com/nfl/team/_/name/pit/pittsburgh-steelers" TargetMode="External"/><Relationship Id="rId12" Type="http://schemas.openxmlformats.org/officeDocument/2006/relationships/hyperlink" Target="https://www.espn.com/nfl/team/_/name/bal/baltimore-ravens" TargetMode="External"/><Relationship Id="rId2" Type="http://schemas.openxmlformats.org/officeDocument/2006/relationships/hyperlink" Target="https://www.espn.com/nfl/team/_/name/cle/cleveland-browns" TargetMode="External"/><Relationship Id="rId16" Type="http://schemas.openxmlformats.org/officeDocument/2006/relationships/hyperlink" Target="https://www.espn.com/nfl/team/_/name/bal/baltimore-ravens" TargetMode="External"/><Relationship Id="rId1" Type="http://schemas.openxmlformats.org/officeDocument/2006/relationships/hyperlink" Target="https://www.espn.com/nfl/team/_/name/cin/cincinnati-bengals" TargetMode="External"/><Relationship Id="rId6" Type="http://schemas.openxmlformats.org/officeDocument/2006/relationships/hyperlink" Target="https://www.espn.com/nfl/team/_/name/cle/cleveland-browns" TargetMode="External"/><Relationship Id="rId11" Type="http://schemas.openxmlformats.org/officeDocument/2006/relationships/hyperlink" Target="https://www.espn.com/nfl/team/_/name/pit/pittsburgh-steelers" TargetMode="External"/><Relationship Id="rId5" Type="http://schemas.openxmlformats.org/officeDocument/2006/relationships/hyperlink" Target="https://www.espn.com/nfl/team/_/name/cin/cincinnati-bengals" TargetMode="External"/><Relationship Id="rId15" Type="http://schemas.openxmlformats.org/officeDocument/2006/relationships/hyperlink" Target="https://www.espn.com/nfl/team/_/name/pit/pittsburgh-steelers" TargetMode="External"/><Relationship Id="rId10" Type="http://schemas.openxmlformats.org/officeDocument/2006/relationships/hyperlink" Target="https://www.espn.com/nfl/team/_/name/cle/cleveland-browns" TargetMode="External"/><Relationship Id="rId4" Type="http://schemas.openxmlformats.org/officeDocument/2006/relationships/hyperlink" Target="https://www.espn.com/nfl/team/_/name/bal/baltimore-ravens" TargetMode="External"/><Relationship Id="rId9" Type="http://schemas.openxmlformats.org/officeDocument/2006/relationships/hyperlink" Target="https://www.espn.com/nfl/team/_/name/cin/cincinnati-bengals" TargetMode="External"/><Relationship Id="rId14" Type="http://schemas.openxmlformats.org/officeDocument/2006/relationships/hyperlink" Target="https://www.espn.com/nfl/team/_/name/cle/cleveland-brow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view="pageBreakPreview" topLeftCell="A23" zoomScale="120" workbookViewId="0">
      <selection activeCell="D54" sqref="A36:D54"/>
    </sheetView>
  </sheetViews>
  <sheetFormatPr defaultRowHeight="12.75"/>
  <cols>
    <col min="1" max="1" width="27.140625" customWidth="1"/>
    <col min="2" max="19" width="5.7109375" customWidth="1"/>
    <col min="20" max="20" width="7" customWidth="1"/>
  </cols>
  <sheetData>
    <row r="1" spans="1:23" s="1" customFormat="1" ht="12.9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3" t="s">
        <v>19</v>
      </c>
    </row>
    <row r="2" spans="1:23" s="5" customFormat="1" ht="12.9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3" s="5" customFormat="1" ht="12.95" customHeight="1">
      <c r="A3" s="8" t="s">
        <v>20</v>
      </c>
      <c r="B3" s="9"/>
      <c r="C3" s="9"/>
      <c r="D3" s="9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3" s="5" customFormat="1" ht="12.95" customHeight="1">
      <c r="A4" s="6" t="s">
        <v>21</v>
      </c>
      <c r="B4" s="7">
        <f>'wk1'!$P$14</f>
        <v>34</v>
      </c>
      <c r="C4" s="7">
        <f>'wk2'!$P$14</f>
        <v>28</v>
      </c>
      <c r="D4" s="7">
        <f>'wk3'!$P$14</f>
        <v>50</v>
      </c>
      <c r="E4" s="7">
        <f>'wk4'!$P$14</f>
        <v>25</v>
      </c>
      <c r="F4" s="7">
        <f>'wk5'!$P$14</f>
        <v>40</v>
      </c>
      <c r="G4" s="7">
        <f>'wk6'!$P$14</f>
        <v>20</v>
      </c>
      <c r="H4" s="7">
        <f>'wk7'!$P$14</f>
        <v>35</v>
      </c>
      <c r="I4" s="7">
        <f>'wk8'!$P$14</f>
        <v>43</v>
      </c>
      <c r="J4" s="7">
        <f>'wk9'!$P$14</f>
        <v>39</v>
      </c>
      <c r="K4" s="7">
        <f>'wk10'!$P$14</f>
        <v>41</v>
      </c>
      <c r="L4" s="7">
        <f>'wk11'!$P$14</f>
        <v>26</v>
      </c>
      <c r="M4" s="7">
        <f>'wk12'!$P$14</f>
        <v>37</v>
      </c>
      <c r="N4" s="7">
        <f>'wk13'!$P$14</f>
        <v>21</v>
      </c>
      <c r="O4" s="7">
        <f>'wk14'!$P$14</f>
        <v>22</v>
      </c>
      <c r="P4" s="7">
        <f>'wk15'!$P$14</f>
        <v>30</v>
      </c>
      <c r="Q4" s="7">
        <f>'wk16'!$P$14</f>
        <v>45</v>
      </c>
      <c r="R4" s="7">
        <f>'wk17'!$P$14</f>
        <v>45</v>
      </c>
      <c r="S4" s="7">
        <f>'wk18'!$P$14</f>
        <v>9</v>
      </c>
      <c r="T4" s="7">
        <f t="shared" ref="T4:T8" si="0">SUM(B4:S4)</f>
        <v>590</v>
      </c>
    </row>
    <row r="5" spans="1:23" s="5" customFormat="1" ht="12.95" customHeight="1">
      <c r="A5" s="6" t="s">
        <v>22</v>
      </c>
      <c r="B5" s="7">
        <f>'wk1'!$P$25</f>
        <v>27</v>
      </c>
      <c r="C5" s="7">
        <f>'wk2'!$P$25</f>
        <v>34</v>
      </c>
      <c r="D5" s="7">
        <f>'wk3'!$P$25</f>
        <v>28</v>
      </c>
      <c r="E5" s="7">
        <f>'wk4'!$P$25</f>
        <v>33</v>
      </c>
      <c r="F5" s="7">
        <f>'wk5'!$P$25</f>
        <v>27</v>
      </c>
      <c r="G5" s="7">
        <f>'wk6'!$P$25</f>
        <v>36</v>
      </c>
      <c r="H5" s="7">
        <f>'wk7'!$P$25</f>
        <v>14</v>
      </c>
      <c r="I5" s="7">
        <f>'wk8'!$P$25</f>
        <v>24</v>
      </c>
      <c r="J5" s="7">
        <f>'wk9'!$P$25</f>
        <v>22</v>
      </c>
      <c r="K5" s="7">
        <f>'wk10'!$P$25</f>
        <v>22</v>
      </c>
      <c r="L5" s="7">
        <f>'wk11'!$P$25</f>
        <v>56</v>
      </c>
      <c r="M5" s="7">
        <f>'wk12'!$P$25</f>
        <v>3</v>
      </c>
      <c r="N5" s="7">
        <f>'wk13'!$P$25</f>
        <v>29</v>
      </c>
      <c r="O5" s="7">
        <f>'wk14'!$P$25</f>
        <v>26</v>
      </c>
      <c r="P5" s="7">
        <f>'wk15'!$P$25</f>
        <v>26</v>
      </c>
      <c r="Q5" s="7">
        <f>'wk16'!$P$25</f>
        <v>23</v>
      </c>
      <c r="R5" s="7">
        <f>'wk17'!$P$25</f>
        <v>25</v>
      </c>
      <c r="S5" s="7">
        <f>'wk18'!$P$25</f>
        <v>8</v>
      </c>
      <c r="T5" s="7">
        <f t="shared" si="0"/>
        <v>463</v>
      </c>
    </row>
    <row r="6" spans="1:23" s="5" customFormat="1" ht="12.95" customHeight="1">
      <c r="A6" s="6" t="s">
        <v>23</v>
      </c>
      <c r="B6" s="7">
        <f>'wk1'!$H$36</f>
        <v>14</v>
      </c>
      <c r="C6" s="7">
        <f>'wk2'!$H$36</f>
        <v>39</v>
      </c>
      <c r="D6" s="7">
        <f>'wk3'!$H$36</f>
        <v>39</v>
      </c>
      <c r="E6" s="7">
        <f>'wk4'!$H$36</f>
        <v>33</v>
      </c>
      <c r="F6" s="7">
        <f>'wk5'!$H$36</f>
        <v>7</v>
      </c>
      <c r="G6" s="7">
        <f>'wk6'!$H$36</f>
        <v>18</v>
      </c>
      <c r="H6" s="7">
        <f>'wk7'!$H$36</f>
        <v>24</v>
      </c>
      <c r="I6" s="7">
        <f>'wk8'!$H$36</f>
        <v>37</v>
      </c>
      <c r="J6" s="7">
        <f>'wk9'!$H$36</f>
        <v>14</v>
      </c>
      <c r="K6" s="7">
        <f>'wk10'!$H$36</f>
        <v>17</v>
      </c>
      <c r="L6" s="7">
        <f>'wk11'!$H$36</f>
        <v>11</v>
      </c>
      <c r="M6" s="7">
        <f>'wk12'!$H$36</f>
        <v>29</v>
      </c>
      <c r="N6" s="7">
        <f>'wk13'!$H$36</f>
        <v>32</v>
      </c>
      <c r="O6" s="7">
        <f>'wk14'!$H$36</f>
        <v>13</v>
      </c>
      <c r="P6" s="7">
        <f>'wk15'!$H$36</f>
        <v>21</v>
      </c>
      <c r="Q6" s="7">
        <f>'wk16'!$H$36</f>
        <v>9</v>
      </c>
      <c r="R6" s="7">
        <f>'wk17'!$H$36</f>
        <v>29</v>
      </c>
      <c r="S6" s="7">
        <f>'wk18'!$H$36</f>
        <v>8</v>
      </c>
      <c r="T6" s="7">
        <f t="shared" si="0"/>
        <v>394</v>
      </c>
    </row>
    <row r="7" spans="1:23" s="5" customFormat="1" ht="12.95" customHeight="1">
      <c r="A7" s="6" t="s">
        <v>24</v>
      </c>
      <c r="B7" s="7">
        <f>'wk1'!$P$36</f>
        <v>26</v>
      </c>
      <c r="C7" s="7">
        <f>'wk2'!$P$36</f>
        <v>27</v>
      </c>
      <c r="D7" s="7">
        <f>'wk3'!$P$36</f>
        <v>14</v>
      </c>
      <c r="E7" s="7">
        <f>'wk4'!$P$36</f>
        <v>33</v>
      </c>
      <c r="F7" s="7">
        <f>'wk5'!$P$36</f>
        <v>17</v>
      </c>
      <c r="G7" s="7">
        <f>'wk6'!$P$36</f>
        <v>20</v>
      </c>
      <c r="H7" s="7">
        <f>'wk7'!$P$36</f>
        <v>57</v>
      </c>
      <c r="I7" s="7">
        <f>'wk8'!$P$36</f>
        <v>34</v>
      </c>
      <c r="J7" s="7">
        <f>'wk9'!$P$36</f>
        <v>16</v>
      </c>
      <c r="K7" s="7">
        <f>'wk10'!$P$36</f>
        <v>16</v>
      </c>
      <c r="L7" s="7">
        <f>'wk11'!$P$36</f>
        <v>13</v>
      </c>
      <c r="M7" s="7">
        <f>'wk12'!$P$36</f>
        <v>37</v>
      </c>
      <c r="N7" s="7">
        <f>'wk13'!$P$36</f>
        <v>20</v>
      </c>
      <c r="O7" s="7">
        <f>'wk14'!$P$36</f>
        <v>18</v>
      </c>
      <c r="P7" s="7">
        <f>'wk15'!$P$36</f>
        <v>24</v>
      </c>
      <c r="Q7" s="7">
        <f>'wk16'!$P$36</f>
        <v>24</v>
      </c>
      <c r="R7" s="7">
        <f>'wk17'!$P$36</f>
        <v>35</v>
      </c>
      <c r="S7" s="7">
        <f>'wk18'!$P$36</f>
        <v>23</v>
      </c>
      <c r="T7" s="7">
        <f t="shared" si="0"/>
        <v>454</v>
      </c>
    </row>
    <row r="8" spans="1:23" s="5" customFormat="1" ht="12.95" customHeight="1">
      <c r="A8" s="8" t="s">
        <v>25</v>
      </c>
      <c r="B8" s="10">
        <f t="shared" ref="B8:S8" si="1">SUM(B4:B7)</f>
        <v>101</v>
      </c>
      <c r="C8" s="10">
        <f t="shared" si="1"/>
        <v>128</v>
      </c>
      <c r="D8" s="10">
        <f t="shared" si="1"/>
        <v>131</v>
      </c>
      <c r="E8" s="10">
        <f>SUM(E4:E7)</f>
        <v>124</v>
      </c>
      <c r="F8" s="10">
        <f t="shared" si="1"/>
        <v>91</v>
      </c>
      <c r="G8" s="10">
        <f t="shared" si="1"/>
        <v>94</v>
      </c>
      <c r="H8" s="10">
        <f t="shared" si="1"/>
        <v>130</v>
      </c>
      <c r="I8" s="10">
        <f t="shared" si="1"/>
        <v>138</v>
      </c>
      <c r="J8" s="10">
        <f t="shared" si="1"/>
        <v>91</v>
      </c>
      <c r="K8" s="10">
        <f t="shared" si="1"/>
        <v>96</v>
      </c>
      <c r="L8" s="10">
        <f t="shared" si="1"/>
        <v>106</v>
      </c>
      <c r="M8" s="10">
        <f t="shared" si="1"/>
        <v>106</v>
      </c>
      <c r="N8" s="10">
        <f t="shared" si="1"/>
        <v>102</v>
      </c>
      <c r="O8" s="10">
        <f t="shared" si="1"/>
        <v>79</v>
      </c>
      <c r="P8" s="10">
        <f t="shared" si="1"/>
        <v>101</v>
      </c>
      <c r="Q8" s="10">
        <f t="shared" si="1"/>
        <v>101</v>
      </c>
      <c r="R8" s="10">
        <f>SUM(R4:R7)</f>
        <v>134</v>
      </c>
      <c r="S8" s="10">
        <f t="shared" si="1"/>
        <v>48</v>
      </c>
      <c r="T8" s="10">
        <f t="shared" si="0"/>
        <v>1901</v>
      </c>
      <c r="W8" s="11"/>
    </row>
    <row r="9" spans="1:23" s="5" customFormat="1" ht="12.9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3" s="5" customFormat="1" ht="12.95" customHeight="1">
      <c r="A10" s="12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3" s="5" customFormat="1" ht="12.95" customHeight="1">
      <c r="A11" s="6" t="s">
        <v>27</v>
      </c>
      <c r="B11" s="7">
        <f>'wk1'!$H$14</f>
        <v>20</v>
      </c>
      <c r="C11" s="7">
        <f>'wk2'!$H$14</f>
        <v>9</v>
      </c>
      <c r="D11" s="7">
        <f>'wk3'!$H$14</f>
        <v>19</v>
      </c>
      <c r="E11" s="7">
        <f>'wk4'!$H$14</f>
        <v>25</v>
      </c>
      <c r="F11" s="7">
        <f>'wk5'!$H$14</f>
        <v>35</v>
      </c>
      <c r="G11" s="7">
        <f>'wk6'!$H$14</f>
        <v>40</v>
      </c>
      <c r="H11" s="7">
        <f>'wk7'!$H$14</f>
        <v>28</v>
      </c>
      <c r="I11" s="7">
        <f>'wk8'!$H$14</f>
        <v>31</v>
      </c>
      <c r="J11" s="7">
        <f>'wk9'!$H$14</f>
        <v>6</v>
      </c>
      <c r="K11" s="7">
        <f>'wk10'!$H$14</f>
        <v>53</v>
      </c>
      <c r="L11" s="7">
        <f>'wk11'!$H$14</f>
        <v>39</v>
      </c>
      <c r="M11" s="7">
        <f>'wk12'!$H$14</f>
        <v>28</v>
      </c>
      <c r="N11" s="7">
        <f>'wk13'!$H$14</f>
        <v>33</v>
      </c>
      <c r="O11" s="7">
        <f>'wk14'!$H$14</f>
        <v>16</v>
      </c>
      <c r="P11" s="7">
        <f>'wk15'!$H$14</f>
        <v>47</v>
      </c>
      <c r="Q11" s="7">
        <f>'wk16'!$H$14</f>
        <v>33</v>
      </c>
      <c r="R11" s="7">
        <f>'wk17'!$H$14</f>
        <v>38</v>
      </c>
      <c r="S11" s="7">
        <f>'wk18'!$H$14</f>
        <v>37</v>
      </c>
      <c r="T11" s="7">
        <f t="shared" ref="T11:T14" si="2">SUM(B11:S11)</f>
        <v>537</v>
      </c>
    </row>
    <row r="12" spans="1:23" s="5" customFormat="1" ht="12.95" customHeight="1">
      <c r="A12" s="6" t="s">
        <v>28</v>
      </c>
      <c r="B12" s="7">
        <f>'wk1'!$L$14</f>
        <v>26</v>
      </c>
      <c r="C12" s="7">
        <f>'wk2'!$L$14</f>
        <v>10</v>
      </c>
      <c r="D12" s="7">
        <f>'wk3'!$L$14</f>
        <v>31</v>
      </c>
      <c r="E12" s="7">
        <f>'wk4'!$L$14</f>
        <v>10</v>
      </c>
      <c r="F12" s="7">
        <f>'wk5'!$L$14</f>
        <v>25</v>
      </c>
      <c r="G12" s="7">
        <f>'wk6'!$L$14</f>
        <v>22</v>
      </c>
      <c r="H12" s="7">
        <f>'wk7'!$L$14</f>
        <v>35</v>
      </c>
      <c r="I12" s="7">
        <f>'wk8'!$L$14</f>
        <v>25</v>
      </c>
      <c r="J12" s="7">
        <f>'wk9'!$L$14</f>
        <v>34</v>
      </c>
      <c r="K12" s="7">
        <f>'wk10'!$L$14</f>
        <v>16</v>
      </c>
      <c r="L12" s="7">
        <f>'wk11'!$L$14</f>
        <v>28</v>
      </c>
      <c r="M12" s="7">
        <f>'wk12'!$L$14</f>
        <v>39</v>
      </c>
      <c r="N12" s="7">
        <f>'wk13'!$L$14</f>
        <v>12</v>
      </c>
      <c r="O12" s="7">
        <f>'wk14'!$L$14</f>
        <v>9</v>
      </c>
      <c r="P12" s="7">
        <f>'wk15'!$L$14</f>
        <v>16</v>
      </c>
      <c r="Q12" s="7">
        <f>'wk16'!$L$14</f>
        <v>26</v>
      </c>
      <c r="R12" s="7">
        <f>'wk17'!$L$14</f>
        <v>14</v>
      </c>
      <c r="S12" s="7">
        <f>'wk18'!$L$14</f>
        <v>37</v>
      </c>
      <c r="T12" s="7">
        <f t="shared" si="2"/>
        <v>415</v>
      </c>
    </row>
    <row r="13" spans="1:23" s="5" customFormat="1" ht="12.95" customHeight="1">
      <c r="A13" s="6" t="s">
        <v>29</v>
      </c>
      <c r="B13" s="7">
        <f>'wk1'!$L$25</f>
        <v>36</v>
      </c>
      <c r="C13" s="7">
        <f>'wk2'!$L$25</f>
        <v>32</v>
      </c>
      <c r="D13" s="7">
        <f>'wk3'!$L$25</f>
        <v>6</v>
      </c>
      <c r="E13" s="7">
        <f>'wk4'!$L$25</f>
        <v>36</v>
      </c>
      <c r="F13" s="7">
        <f>'wk5'!$L$25</f>
        <v>32</v>
      </c>
      <c r="G13" s="7">
        <f>'wk6'!$L$25</f>
        <v>32</v>
      </c>
      <c r="H13" s="7">
        <f>'wk7'!$L$25</f>
        <v>34</v>
      </c>
      <c r="I13" s="7">
        <f>'wk8'!$L$25</f>
        <v>41</v>
      </c>
      <c r="J13" s="7">
        <f>'wk9'!$L$25</f>
        <v>21</v>
      </c>
      <c r="K13" s="7">
        <f>'wk10'!$L$25</f>
        <v>13</v>
      </c>
      <c r="L13" s="7">
        <f>'wk11'!$L$25</f>
        <v>10</v>
      </c>
      <c r="M13" s="7">
        <f>'wk12'!$L$25</f>
        <v>2</v>
      </c>
      <c r="N13" s="7">
        <f>'wk13'!$L$25</f>
        <v>15</v>
      </c>
      <c r="O13" s="7">
        <f>'wk14'!$L$25</f>
        <v>31</v>
      </c>
      <c r="P13" s="7">
        <f>'wk15'!$L$25</f>
        <v>25</v>
      </c>
      <c r="Q13" s="7">
        <f>'wk16'!$L$25</f>
        <v>16</v>
      </c>
      <c r="R13" s="7">
        <f>'wk17'!$L$25</f>
        <v>16</v>
      </c>
      <c r="S13" s="7">
        <f>'wk18'!$L$25</f>
        <v>14</v>
      </c>
      <c r="T13" s="7">
        <f t="shared" si="2"/>
        <v>412</v>
      </c>
    </row>
    <row r="14" spans="1:23" s="5" customFormat="1" ht="12.95" customHeight="1">
      <c r="A14" s="6" t="s">
        <v>30</v>
      </c>
      <c r="B14" s="7">
        <f>'wk1'!$L$47</f>
        <v>35</v>
      </c>
      <c r="C14" s="7">
        <f>'wk2'!$L$47</f>
        <v>40</v>
      </c>
      <c r="D14" s="7">
        <f>'wk3'!$L$47</f>
        <v>21</v>
      </c>
      <c r="E14" s="7">
        <f>'wk4'!$L$47</f>
        <v>32</v>
      </c>
      <c r="F14" s="7">
        <f>'wk5'!$L$47</f>
        <v>19</v>
      </c>
      <c r="G14" s="7">
        <f>'wk6'!$L$47</f>
        <v>15</v>
      </c>
      <c r="H14" s="7">
        <f>'wk7'!$L$47</f>
        <v>29</v>
      </c>
      <c r="I14" s="7">
        <f>'wk8'!$L$47</f>
        <v>31</v>
      </c>
      <c r="J14" s="7">
        <f>'wk9'!$L$47</f>
        <v>20</v>
      </c>
      <c r="K14" s="7">
        <f>'wk10'!$L$47</f>
        <v>3</v>
      </c>
      <c r="L14" s="7">
        <f>'wk11'!$L$47</f>
        <v>19</v>
      </c>
      <c r="M14" s="7">
        <f>'wk12'!$L$47</f>
        <v>24</v>
      </c>
      <c r="N14" s="7">
        <f>'wk13'!$L$47</f>
        <v>32</v>
      </c>
      <c r="O14" s="7">
        <f>'wk14'!$L$47</f>
        <v>31</v>
      </c>
      <c r="P14" s="7">
        <f>'wk15'!$L$47</f>
        <v>41</v>
      </c>
      <c r="Q14" s="7">
        <f>'wk16'!$L$47</f>
        <v>35</v>
      </c>
      <c r="R14" s="7">
        <f>'wk17'!$L$47</f>
        <v>30</v>
      </c>
      <c r="S14" s="7">
        <f>'wk18'!$L$47</f>
        <v>14</v>
      </c>
      <c r="T14" s="7">
        <f t="shared" si="2"/>
        <v>471</v>
      </c>
    </row>
    <row r="15" spans="1:23" s="5" customFormat="1" ht="12.95" customHeight="1">
      <c r="A15" s="12" t="s">
        <v>31</v>
      </c>
      <c r="B15" s="14">
        <f t="shared" ref="B15:S15" si="3">SUM(B11:B14)</f>
        <v>117</v>
      </c>
      <c r="C15" s="14">
        <f t="shared" si="3"/>
        <v>91</v>
      </c>
      <c r="D15" s="14">
        <f t="shared" si="3"/>
        <v>77</v>
      </c>
      <c r="E15" s="14">
        <f>SUM(E11:E14)</f>
        <v>103</v>
      </c>
      <c r="F15" s="14">
        <f t="shared" si="3"/>
        <v>111</v>
      </c>
      <c r="G15" s="14">
        <f t="shared" si="3"/>
        <v>109</v>
      </c>
      <c r="H15" s="14">
        <f t="shared" si="3"/>
        <v>126</v>
      </c>
      <c r="I15" s="14">
        <f t="shared" si="3"/>
        <v>128</v>
      </c>
      <c r="J15" s="14">
        <f t="shared" si="3"/>
        <v>81</v>
      </c>
      <c r="K15" s="14">
        <f t="shared" si="3"/>
        <v>85</v>
      </c>
      <c r="L15" s="14">
        <f t="shared" si="3"/>
        <v>96</v>
      </c>
      <c r="M15" s="14">
        <f t="shared" si="3"/>
        <v>93</v>
      </c>
      <c r="N15" s="14">
        <f t="shared" si="3"/>
        <v>92</v>
      </c>
      <c r="O15" s="14">
        <f t="shared" si="3"/>
        <v>87</v>
      </c>
      <c r="P15" s="14">
        <f t="shared" si="3"/>
        <v>129</v>
      </c>
      <c r="Q15" s="14">
        <f t="shared" si="3"/>
        <v>110</v>
      </c>
      <c r="R15" s="14">
        <f>SUM(R11:R14)</f>
        <v>98</v>
      </c>
      <c r="S15" s="14">
        <f t="shared" si="3"/>
        <v>102</v>
      </c>
      <c r="T15" s="14">
        <f>SUM(T11:T14)</f>
        <v>1835</v>
      </c>
    </row>
    <row r="16" spans="1:23" s="5" customFormat="1" ht="12.95" customHeight="1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s="5" customFormat="1" ht="12.95" customHeight="1">
      <c r="A17" s="17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5" customFormat="1" ht="12.95" customHeight="1">
      <c r="A18" s="19" t="s">
        <v>33</v>
      </c>
      <c r="B18" s="7">
        <f>'wk1'!$D$14</f>
        <v>28</v>
      </c>
      <c r="C18" s="7">
        <f>'wk2'!$D$14</f>
        <v>33</v>
      </c>
      <c r="D18" s="7">
        <f>'wk3'!$D$14</f>
        <v>42</v>
      </c>
      <c r="E18" s="7">
        <f>'wk4'!$D$14</f>
        <v>19</v>
      </c>
      <c r="F18" s="7">
        <f>'wk5'!$D$14</f>
        <v>25</v>
      </c>
      <c r="G18" s="7">
        <f>'wk6'!$D$14</f>
        <v>18</v>
      </c>
      <c r="H18" s="7">
        <f>'wk7'!$D$14</f>
        <v>25</v>
      </c>
      <c r="I18" s="7">
        <f>'wk8'!$D$14</f>
        <v>19</v>
      </c>
      <c r="J18" s="7">
        <f>'wk9'!$D$14</f>
        <v>37</v>
      </c>
      <c r="K18" s="7">
        <f>'wk10'!$D$14</f>
        <v>16</v>
      </c>
      <c r="L18" s="7">
        <f>'wk11'!$D$14</f>
        <v>8</v>
      </c>
      <c r="M18" s="7">
        <f>'wk12'!$D$14</f>
        <v>27</v>
      </c>
      <c r="N18" s="7">
        <f>'wk13'!$D$14</f>
        <v>6</v>
      </c>
      <c r="O18" s="7">
        <f>'wk14'!$D$14</f>
        <v>28</v>
      </c>
      <c r="P18" s="7">
        <f>'wk15'!$D$14</f>
        <v>28</v>
      </c>
      <c r="Q18" s="7">
        <f>'wk16'!$D$14</f>
        <v>13</v>
      </c>
      <c r="R18" s="7">
        <f>'wk17'!$D$14</f>
        <v>23</v>
      </c>
      <c r="S18" s="7">
        <f>'wk18'!$D$14</f>
        <v>19</v>
      </c>
      <c r="T18" s="7">
        <f t="shared" ref="T18:T21" si="4">SUM(B18:S18)</f>
        <v>414</v>
      </c>
    </row>
    <row r="19" spans="1:20" s="5" customFormat="1" ht="12.95" customHeight="1">
      <c r="A19" s="19" t="s">
        <v>34</v>
      </c>
      <c r="B19" s="7">
        <f>'wk1'!$D$25</f>
        <v>25</v>
      </c>
      <c r="C19" s="7">
        <f>'wk2'!$D$25</f>
        <v>29</v>
      </c>
      <c r="D19" s="7">
        <f>'wk3'!$D$25</f>
        <v>32</v>
      </c>
      <c r="E19" s="7">
        <f>'wk4'!$D$25</f>
        <v>32</v>
      </c>
      <c r="F19" s="7">
        <f>'wk5'!$D$25</f>
        <v>25</v>
      </c>
      <c r="G19" s="7">
        <f>'wk6'!$D$25</f>
        <v>47</v>
      </c>
      <c r="H19" s="7">
        <f>'wk7'!$D$25</f>
        <v>18</v>
      </c>
      <c r="I19" s="7">
        <f>'wk8'!$D$25</f>
        <v>30</v>
      </c>
      <c r="J19" s="7">
        <f>'wk9'!$D$25</f>
        <v>15</v>
      </c>
      <c r="K19" s="7">
        <f>'wk10'!$D$25</f>
        <v>44</v>
      </c>
      <c r="L19" s="7">
        <f>'wk11'!$D$25</f>
        <v>18</v>
      </c>
      <c r="M19" s="7">
        <f>'wk12'!$D$25</f>
        <v>20</v>
      </c>
      <c r="N19" s="7">
        <f>'wk13'!$D$25</f>
        <v>25</v>
      </c>
      <c r="O19" s="7">
        <f>'wk14'!$D$25</f>
        <v>40</v>
      </c>
      <c r="P19" s="7">
        <f>'wk15'!$D$25</f>
        <v>37</v>
      </c>
      <c r="Q19" s="7">
        <f>'wk16'!$D$25</f>
        <v>40</v>
      </c>
      <c r="R19" s="7">
        <f>'wk17'!$D$25</f>
        <v>34</v>
      </c>
      <c r="S19" s="7">
        <f>'wk18'!$D$25</f>
        <v>15</v>
      </c>
      <c r="T19" s="7">
        <f t="shared" si="4"/>
        <v>526</v>
      </c>
    </row>
    <row r="20" spans="1:20" s="5" customFormat="1" ht="12.95" customHeight="1">
      <c r="A20" s="19" t="s">
        <v>35</v>
      </c>
      <c r="B20" s="7">
        <f>'wk1'!$D$36</f>
        <v>11</v>
      </c>
      <c r="C20" s="7">
        <f>'wk2'!$D$36</f>
        <v>21</v>
      </c>
      <c r="D20" s="7">
        <f>'wk3'!$D$36</f>
        <v>32</v>
      </c>
      <c r="E20" s="7">
        <f>'wk4'!$D$36</f>
        <v>33</v>
      </c>
      <c r="F20" s="7">
        <f>'wk5'!$D$36</f>
        <v>24</v>
      </c>
      <c r="G20" s="7">
        <f>'wk6'!$D$36</f>
        <v>26</v>
      </c>
      <c r="H20" s="7">
        <f>'wk7'!$D$36</f>
        <v>29</v>
      </c>
      <c r="I20" s="7">
        <f>'wk8'!$D$36</f>
        <v>15</v>
      </c>
      <c r="J20" s="7">
        <f>'wk9'!$D$36</f>
        <v>13</v>
      </c>
      <c r="K20" s="7">
        <f>'wk10'!$D$36</f>
        <v>9</v>
      </c>
      <c r="L20" s="7">
        <f>'wk11'!$D$36</f>
        <v>36</v>
      </c>
      <c r="M20" s="7">
        <f>'wk12'!$D$36</f>
        <v>44</v>
      </c>
      <c r="N20" s="7">
        <f>'wk13'!$D$36</f>
        <v>33</v>
      </c>
      <c r="O20" s="7">
        <f>'wk14'!$D$36</f>
        <v>33</v>
      </c>
      <c r="P20" s="7">
        <f>'wk15'!$D$36</f>
        <v>36</v>
      </c>
      <c r="Q20" s="7">
        <f>'wk16'!$D$36</f>
        <v>17</v>
      </c>
      <c r="R20" s="7">
        <f>'wk17'!$D$36</f>
        <v>15</v>
      </c>
      <c r="S20" s="7">
        <f>'wk18'!$D$36</f>
        <v>14</v>
      </c>
      <c r="T20" s="7">
        <f t="shared" si="4"/>
        <v>441</v>
      </c>
    </row>
    <row r="21" spans="1:20" s="5" customFormat="1" ht="12.95" customHeight="1">
      <c r="A21" s="19" t="s">
        <v>36</v>
      </c>
      <c r="B21" s="7">
        <f>'wk1'!$D$47</f>
        <v>20</v>
      </c>
      <c r="C21" s="7">
        <f>'wk2'!$D$47</f>
        <v>36</v>
      </c>
      <c r="D21" s="7">
        <f>'wk3'!$D$47</f>
        <v>59</v>
      </c>
      <c r="E21" s="7">
        <f>'wk4'!$D$47</f>
        <v>22</v>
      </c>
      <c r="F21" s="7">
        <f>'wk5'!$D$47</f>
        <v>5</v>
      </c>
      <c r="G21" s="7">
        <f>'wk6'!$D$47</f>
        <v>18</v>
      </c>
      <c r="H21" s="7">
        <f>'wk7'!$D$47</f>
        <v>24</v>
      </c>
      <c r="I21" s="7">
        <f>'wk8'!$D$47</f>
        <v>26</v>
      </c>
      <c r="J21" s="7">
        <f>'wk9'!$D$47</f>
        <v>41</v>
      </c>
      <c r="K21" s="7">
        <f>'wk10'!$D$47</f>
        <v>46</v>
      </c>
      <c r="L21" s="7">
        <f>'wk11'!$D$47</f>
        <v>16</v>
      </c>
      <c r="M21" s="7">
        <f>'wk12'!$D$47</f>
        <v>38</v>
      </c>
      <c r="N21" s="7">
        <f>'wk13'!$D$47</f>
        <v>34</v>
      </c>
      <c r="O21" s="7">
        <f>'wk14'!$D$47</f>
        <v>50</v>
      </c>
      <c r="P21" s="7">
        <f>'wk15'!$D$47</f>
        <v>12</v>
      </c>
      <c r="Q21" s="7">
        <f>'wk16'!$D$47</f>
        <v>35</v>
      </c>
      <c r="R21" s="7">
        <f>'wk17'!$D$47</f>
        <v>9</v>
      </c>
      <c r="S21" s="7">
        <f>'wk18'!$D$47</f>
        <v>27</v>
      </c>
      <c r="T21" s="7">
        <f t="shared" si="4"/>
        <v>518</v>
      </c>
    </row>
    <row r="22" spans="1:20" s="5" customFormat="1" ht="12.95" customHeight="1">
      <c r="A22" s="17" t="s">
        <v>37</v>
      </c>
      <c r="B22" s="20">
        <f t="shared" ref="B22:S22" si="5">SUM(B18:B21)</f>
        <v>84</v>
      </c>
      <c r="C22" s="20">
        <f t="shared" si="5"/>
        <v>119</v>
      </c>
      <c r="D22" s="20">
        <f t="shared" si="5"/>
        <v>165</v>
      </c>
      <c r="E22" s="20">
        <f>SUM(E18:E21)</f>
        <v>106</v>
      </c>
      <c r="F22" s="20">
        <f t="shared" si="5"/>
        <v>79</v>
      </c>
      <c r="G22" s="20">
        <f t="shared" si="5"/>
        <v>109</v>
      </c>
      <c r="H22" s="20">
        <f t="shared" si="5"/>
        <v>96</v>
      </c>
      <c r="I22" s="20">
        <f t="shared" si="5"/>
        <v>90</v>
      </c>
      <c r="J22" s="20">
        <f t="shared" si="5"/>
        <v>106</v>
      </c>
      <c r="K22" s="20">
        <f t="shared" si="5"/>
        <v>115</v>
      </c>
      <c r="L22" s="20">
        <f t="shared" si="5"/>
        <v>78</v>
      </c>
      <c r="M22" s="20">
        <f t="shared" si="5"/>
        <v>129</v>
      </c>
      <c r="N22" s="20">
        <f t="shared" si="5"/>
        <v>98</v>
      </c>
      <c r="O22" s="20">
        <f t="shared" si="5"/>
        <v>151</v>
      </c>
      <c r="P22" s="20">
        <f t="shared" si="5"/>
        <v>113</v>
      </c>
      <c r="Q22" s="20">
        <f t="shared" si="5"/>
        <v>105</v>
      </c>
      <c r="R22" s="20">
        <f>SUM(R18:R21)</f>
        <v>81</v>
      </c>
      <c r="S22" s="20">
        <f t="shared" si="5"/>
        <v>75</v>
      </c>
      <c r="T22" s="20">
        <f>SUM(T18:T21)</f>
        <v>1899</v>
      </c>
    </row>
    <row r="23" spans="1:20" s="5" customFormat="1" ht="12.9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5" customFormat="1" ht="12.95" customHeight="1">
      <c r="A24" s="21" t="s">
        <v>38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s="5" customFormat="1" ht="12.95" customHeight="1">
      <c r="A25" s="19" t="s">
        <v>39</v>
      </c>
      <c r="B25" s="7">
        <f>'wk1'!$L$36</f>
        <v>11</v>
      </c>
      <c r="C25" s="7">
        <f>'wk2'!$L$36</f>
        <v>37</v>
      </c>
      <c r="D25" s="7">
        <f>'wk3'!$L$36</f>
        <v>49</v>
      </c>
      <c r="E25" s="7">
        <f>'wk4'!$L$36</f>
        <v>33</v>
      </c>
      <c r="F25" s="7">
        <f>'wk5'!$L$36</f>
        <v>27</v>
      </c>
      <c r="G25" s="7">
        <f>'wk6'!$L$36</f>
        <v>7</v>
      </c>
      <c r="H25" s="7">
        <f>'wk7'!$L$36</f>
        <v>33</v>
      </c>
      <c r="I25" s="7">
        <f>'wk8'!$L$36</f>
        <v>29</v>
      </c>
      <c r="J25" s="7">
        <f>'wk9'!$L$36</f>
        <v>20</v>
      </c>
      <c r="K25" s="7">
        <f>'wk10'!$L$36</f>
        <v>27</v>
      </c>
      <c r="L25" s="7">
        <f>'wk11'!$L$36</f>
        <v>30</v>
      </c>
      <c r="M25" s="7">
        <f>'wk12'!$L$36</f>
        <v>29</v>
      </c>
      <c r="N25" s="7">
        <f>'wk13'!$L$36</f>
        <v>38</v>
      </c>
      <c r="O25" s="7">
        <f>'wk14'!$L$36</f>
        <v>37</v>
      </c>
      <c r="P25" s="7">
        <f>'wk15'!$L$36</f>
        <v>33</v>
      </c>
      <c r="Q25" s="7">
        <f>'wk16'!$L$36</f>
        <v>33</v>
      </c>
      <c r="R25" s="7">
        <f>'wk17'!$L$36</f>
        <v>14</v>
      </c>
      <c r="S25" s="7">
        <f>'wk18'!$L$36</f>
        <v>12</v>
      </c>
      <c r="T25" s="7">
        <f t="shared" ref="T25:T28" si="6">SUM(B25:S25)</f>
        <v>499</v>
      </c>
    </row>
    <row r="26" spans="1:20" s="5" customFormat="1" ht="12.95" customHeight="1">
      <c r="A26" s="19" t="s">
        <v>40</v>
      </c>
      <c r="B26" s="7">
        <f>'wk1'!$H$25</f>
        <v>33</v>
      </c>
      <c r="C26" s="7">
        <f>'wk2'!$H$25</f>
        <v>19</v>
      </c>
      <c r="D26" s="7">
        <f>'wk3'!$H$25</f>
        <v>7</v>
      </c>
      <c r="E26" s="7">
        <f>'wk4'!$H$25</f>
        <v>17</v>
      </c>
      <c r="F26" s="7">
        <f>'wk5'!$H$25</f>
        <v>22</v>
      </c>
      <c r="G26" s="7">
        <f>'wk6'!$H$25</f>
        <v>7</v>
      </c>
      <c r="H26" s="7">
        <f>'wk7'!$H$25</f>
        <v>10</v>
      </c>
      <c r="I26" s="7">
        <f>'wk8'!$H$25</f>
        <v>36</v>
      </c>
      <c r="J26" s="7">
        <f>'wk9'!$H$25</f>
        <v>27</v>
      </c>
      <c r="K26" s="7">
        <f>'wk10'!$H$25</f>
        <v>6</v>
      </c>
      <c r="L26" s="7">
        <f>'wk11'!$H$25</f>
        <v>10</v>
      </c>
      <c r="M26" s="7">
        <f>'wk12'!$H$25</f>
        <v>9</v>
      </c>
      <c r="N26" s="7">
        <f>'wk13'!$H$25</f>
        <v>29</v>
      </c>
      <c r="O26" s="7">
        <f>'wk14'!$H$25</f>
        <v>23</v>
      </c>
      <c r="P26" s="7">
        <f>'wk15'!$H$25</f>
        <v>34</v>
      </c>
      <c r="Q26" s="7">
        <f>'wk16'!$H$25</f>
        <v>29</v>
      </c>
      <c r="R26" s="7">
        <f>'wk17'!$H$25</f>
        <v>20</v>
      </c>
      <c r="S26" s="7">
        <f>'wk18'!$H$25</f>
        <v>29</v>
      </c>
      <c r="T26" s="7">
        <f t="shared" si="6"/>
        <v>367</v>
      </c>
    </row>
    <row r="27" spans="1:20" s="5" customFormat="1" ht="12.95" customHeight="1">
      <c r="A27" s="19" t="s">
        <v>41</v>
      </c>
      <c r="B27" s="7">
        <f>'wk1'!$P$47</f>
        <v>19</v>
      </c>
      <c r="C27" s="7">
        <f>'wk2'!$P$47</f>
        <v>19</v>
      </c>
      <c r="D27" s="7">
        <f>'wk3'!$P$47</f>
        <v>27</v>
      </c>
      <c r="E27" s="7">
        <f>'wk4'!$P$47</f>
        <v>53</v>
      </c>
      <c r="F27" s="7">
        <f>'wk5'!$P$47</f>
        <v>47</v>
      </c>
      <c r="G27" s="7">
        <f>'wk6'!$P$47</f>
        <v>38</v>
      </c>
      <c r="H27" s="7">
        <f>'wk7'!$P$47</f>
        <v>24</v>
      </c>
      <c r="I27" s="7">
        <f>'wk8'!$P$47</f>
        <v>17</v>
      </c>
      <c r="J27" s="7">
        <f>'wk9'!$P$47</f>
        <v>23</v>
      </c>
      <c r="K27" s="7">
        <f>'wk10'!$P$47</f>
        <v>44</v>
      </c>
      <c r="L27" s="7">
        <f>'wk11'!$P$47</f>
        <v>34</v>
      </c>
      <c r="M27" s="7">
        <f>'wk12'!$P$47</f>
        <v>30</v>
      </c>
      <c r="N27" s="7">
        <f>'wk13'!$P$47</f>
        <v>33</v>
      </c>
      <c r="O27" s="7">
        <f>'wk14'!$P$47</f>
        <v>31</v>
      </c>
      <c r="P27" s="7">
        <f>'wk15'!$P$47</f>
        <v>39</v>
      </c>
      <c r="Q27" s="7">
        <f>'wk16'!$P$47</f>
        <v>11</v>
      </c>
      <c r="R27" s="7">
        <f>'wk17'!$P$47</f>
        <v>27</v>
      </c>
      <c r="S27" s="7">
        <f>'wk18'!$P$47</f>
        <v>28</v>
      </c>
      <c r="T27" s="7">
        <f t="shared" si="6"/>
        <v>544</v>
      </c>
    </row>
    <row r="28" spans="1:20" s="5" customFormat="1" ht="12.95" customHeight="1">
      <c r="A28" s="19" t="s">
        <v>42</v>
      </c>
      <c r="B28" s="7">
        <f>'wk1'!$H$47</f>
        <v>21</v>
      </c>
      <c r="C28" s="7">
        <f>'wk2'!$H$47</f>
        <v>24</v>
      </c>
      <c r="D28" s="7">
        <f>'wk3'!$H$47</f>
        <v>13</v>
      </c>
      <c r="E28" s="7">
        <f>'wk4'!$H$47</f>
        <v>28</v>
      </c>
      <c r="F28" s="7">
        <f>'wk5'!$H$47</f>
        <v>19</v>
      </c>
      <c r="G28" s="7">
        <f>'wk6'!$H$47</f>
        <v>3</v>
      </c>
      <c r="H28" s="7">
        <f>'wk7'!$H$47</f>
        <v>20</v>
      </c>
      <c r="I28" s="7">
        <f>'wk8'!$H$47</f>
        <v>10</v>
      </c>
      <c r="J28" s="7">
        <f>'wk9'!$H$47</f>
        <v>19</v>
      </c>
      <c r="K28" s="7">
        <f>'wk10'!$H$47</f>
        <v>4</v>
      </c>
      <c r="L28" s="7">
        <f>'wk11'!$H$47</f>
        <v>16</v>
      </c>
      <c r="M28" s="7">
        <f>'wk12'!$H$47</f>
        <v>30</v>
      </c>
      <c r="N28" s="7">
        <f>'wk13'!$H$47</f>
        <v>16</v>
      </c>
      <c r="O28" s="7">
        <f>'wk14'!$H$47</f>
        <v>16</v>
      </c>
      <c r="P28" s="7">
        <f>'wk15'!$H$47</f>
        <v>10</v>
      </c>
      <c r="Q28" s="7">
        <f>'wk16'!$H$47</f>
        <v>25</v>
      </c>
      <c r="R28" s="7">
        <f>'wk17'!$H$47</f>
        <v>18</v>
      </c>
      <c r="S28" s="7">
        <f>'wk18'!$H$47</f>
        <v>12</v>
      </c>
      <c r="T28" s="7">
        <f t="shared" si="6"/>
        <v>304</v>
      </c>
    </row>
    <row r="29" spans="1:20" s="5" customFormat="1" ht="12.95" customHeight="1">
      <c r="A29" s="21" t="s">
        <v>43</v>
      </c>
      <c r="B29" s="23">
        <f t="shared" ref="B29:S29" si="7">SUM(B25:B28)</f>
        <v>84</v>
      </c>
      <c r="C29" s="23">
        <f t="shared" si="7"/>
        <v>99</v>
      </c>
      <c r="D29" s="23">
        <f t="shared" si="7"/>
        <v>96</v>
      </c>
      <c r="E29" s="23">
        <f>SUM(E25:E28)</f>
        <v>131</v>
      </c>
      <c r="F29" s="23">
        <f t="shared" si="7"/>
        <v>115</v>
      </c>
      <c r="G29" s="23">
        <f t="shared" si="7"/>
        <v>55</v>
      </c>
      <c r="H29" s="23">
        <f t="shared" si="7"/>
        <v>87</v>
      </c>
      <c r="I29" s="23">
        <f t="shared" si="7"/>
        <v>92</v>
      </c>
      <c r="J29" s="23">
        <f t="shared" si="7"/>
        <v>89</v>
      </c>
      <c r="K29" s="23">
        <f t="shared" si="7"/>
        <v>81</v>
      </c>
      <c r="L29" s="23">
        <f t="shared" si="7"/>
        <v>90</v>
      </c>
      <c r="M29" s="23">
        <f t="shared" si="7"/>
        <v>98</v>
      </c>
      <c r="N29" s="23">
        <f t="shared" si="7"/>
        <v>116</v>
      </c>
      <c r="O29" s="23">
        <f t="shared" si="7"/>
        <v>107</v>
      </c>
      <c r="P29" s="23">
        <f t="shared" si="7"/>
        <v>116</v>
      </c>
      <c r="Q29" s="23">
        <f t="shared" si="7"/>
        <v>98</v>
      </c>
      <c r="R29" s="23">
        <f>SUM(R25:R28)</f>
        <v>79</v>
      </c>
      <c r="S29" s="23">
        <f t="shared" si="7"/>
        <v>81</v>
      </c>
      <c r="T29" s="23">
        <f>SUM(T25:T28)</f>
        <v>1714</v>
      </c>
    </row>
    <row r="30" spans="1:20" s="5" customFormat="1" ht="12.95" customHeight="1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24" customFormat="1" ht="12.95" customHeight="1">
      <c r="A31" s="2" t="s">
        <v>44</v>
      </c>
      <c r="B31" s="3">
        <f t="shared" ref="B31:T31" si="8">SUM(B8+B15+B22+B29)</f>
        <v>386</v>
      </c>
      <c r="C31" s="3">
        <f t="shared" si="8"/>
        <v>437</v>
      </c>
      <c r="D31" s="3">
        <f t="shared" si="8"/>
        <v>469</v>
      </c>
      <c r="E31" s="3">
        <f t="shared" si="8"/>
        <v>464</v>
      </c>
      <c r="F31" s="3">
        <f t="shared" si="8"/>
        <v>396</v>
      </c>
      <c r="G31" s="3">
        <f t="shared" si="8"/>
        <v>367</v>
      </c>
      <c r="H31" s="3">
        <f t="shared" si="8"/>
        <v>439</v>
      </c>
      <c r="I31" s="3">
        <f t="shared" si="8"/>
        <v>448</v>
      </c>
      <c r="J31" s="3">
        <f t="shared" si="8"/>
        <v>367</v>
      </c>
      <c r="K31" s="3">
        <f t="shared" si="8"/>
        <v>377</v>
      </c>
      <c r="L31" s="3">
        <f t="shared" si="8"/>
        <v>370</v>
      </c>
      <c r="M31" s="3">
        <f t="shared" si="8"/>
        <v>426</v>
      </c>
      <c r="N31" s="3">
        <f t="shared" si="8"/>
        <v>408</v>
      </c>
      <c r="O31" s="3">
        <f t="shared" si="8"/>
        <v>424</v>
      </c>
      <c r="P31" s="3">
        <f t="shared" si="8"/>
        <v>459</v>
      </c>
      <c r="Q31" s="3">
        <f t="shared" si="8"/>
        <v>414</v>
      </c>
      <c r="R31" s="3">
        <f t="shared" si="8"/>
        <v>392</v>
      </c>
      <c r="S31" s="3">
        <f t="shared" si="8"/>
        <v>306</v>
      </c>
      <c r="T31" s="3">
        <f t="shared" si="8"/>
        <v>7349</v>
      </c>
    </row>
    <row r="32" spans="1:20" s="24" customFormat="1" ht="12.95" customHeight="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s="24" customFormat="1" ht="12.95" customHeight="1">
      <c r="A33" s="24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5" t="s">
        <v>46</v>
      </c>
      <c r="Q33" s="26"/>
      <c r="R33" s="25"/>
      <c r="S33" s="26"/>
      <c r="T33" s="26"/>
    </row>
    <row r="34" spans="1:20" ht="12.95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0" ht="12.95" customHeight="1">
      <c r="A35" s="28" t="s">
        <v>20</v>
      </c>
      <c r="B35" s="29" t="s">
        <v>47</v>
      </c>
      <c r="C35" s="29" t="s">
        <v>48</v>
      </c>
      <c r="D35" s="30" t="s">
        <v>49</v>
      </c>
      <c r="E35" s="29" t="s">
        <v>50</v>
      </c>
      <c r="F35" s="31"/>
      <c r="G35" s="27"/>
      <c r="H35" s="27"/>
      <c r="I35" s="27"/>
      <c r="J35" s="27"/>
      <c r="K35" s="27"/>
      <c r="L35" s="27"/>
      <c r="M35" s="27"/>
      <c r="N35" s="27"/>
      <c r="O35" s="27"/>
      <c r="P35" s="32" t="s">
        <v>20</v>
      </c>
      <c r="Q35" s="32"/>
      <c r="R35" s="32"/>
      <c r="S35" s="32"/>
      <c r="T35" s="32"/>
    </row>
    <row r="36" spans="1:20" ht="12.95" customHeight="1">
      <c r="A36" s="33" t="s">
        <v>21</v>
      </c>
      <c r="B36" s="7">
        <v>13</v>
      </c>
      <c r="C36" s="7">
        <v>5</v>
      </c>
      <c r="D36" s="7">
        <f>$T$4</f>
        <v>590</v>
      </c>
      <c r="E36" s="34">
        <f>D36/18</f>
        <v>32.777777777777779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4" t="s">
        <v>51</v>
      </c>
      <c r="Q36" s="27"/>
      <c r="R36" s="27"/>
      <c r="S36" s="27"/>
      <c r="T36" s="24">
        <f>SUM(D36:D39)</f>
        <v>1901</v>
      </c>
    </row>
    <row r="37" spans="1:20" ht="12.95" customHeight="1">
      <c r="A37" s="33" t="s">
        <v>22</v>
      </c>
      <c r="B37" s="7">
        <v>8</v>
      </c>
      <c r="C37" s="7">
        <v>10</v>
      </c>
      <c r="D37" s="7">
        <f>$T$5</f>
        <v>463</v>
      </c>
      <c r="E37" s="34">
        <f t="shared" ref="E37:E39" si="9">D37/18</f>
        <v>25.722222222222221</v>
      </c>
      <c r="F37" s="27"/>
      <c r="G37" s="27"/>
      <c r="H37" s="27"/>
      <c r="I37" s="27"/>
      <c r="J37" s="27"/>
      <c r="K37" s="27"/>
      <c r="L37" s="27"/>
      <c r="M37" s="27"/>
      <c r="N37" s="27"/>
      <c r="O37" s="35"/>
      <c r="P37" s="27"/>
      <c r="Q37" s="27"/>
      <c r="R37" s="27"/>
      <c r="S37" s="27"/>
      <c r="T37" s="27"/>
    </row>
    <row r="38" spans="1:20" ht="12.95" customHeight="1">
      <c r="A38" s="33" t="s">
        <v>24</v>
      </c>
      <c r="B38" s="7">
        <v>9</v>
      </c>
      <c r="C38" s="7">
        <v>9</v>
      </c>
      <c r="D38" s="7">
        <f>$T$7</f>
        <v>454</v>
      </c>
      <c r="E38" s="34">
        <f t="shared" si="9"/>
        <v>25.222222222222221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6" t="s">
        <v>26</v>
      </c>
      <c r="Q38" s="36"/>
      <c r="R38" s="36"/>
      <c r="S38" s="36"/>
      <c r="T38" s="36"/>
    </row>
    <row r="39" spans="1:20" ht="12.95" customHeight="1">
      <c r="A39" s="33" t="s">
        <v>23</v>
      </c>
      <c r="B39" s="7">
        <v>8</v>
      </c>
      <c r="C39" s="7">
        <v>10</v>
      </c>
      <c r="D39" s="7">
        <f>$T$6</f>
        <v>394</v>
      </c>
      <c r="E39" s="34">
        <f t="shared" si="9"/>
        <v>21.888888888888889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4" t="s">
        <v>51</v>
      </c>
      <c r="Q39" s="27"/>
      <c r="R39" s="27"/>
      <c r="S39" s="27"/>
      <c r="T39" s="24">
        <f>SUM(D41:D44)</f>
        <v>1835</v>
      </c>
    </row>
    <row r="40" spans="1:20" ht="12.95" customHeight="1">
      <c r="A40" s="37" t="s">
        <v>26</v>
      </c>
      <c r="B40" s="38" t="s">
        <v>47</v>
      </c>
      <c r="C40" s="38" t="s">
        <v>48</v>
      </c>
      <c r="D40" s="39" t="s">
        <v>49</v>
      </c>
      <c r="E40" s="40" t="s">
        <v>50</v>
      </c>
      <c r="F40" s="31"/>
      <c r="G40" s="27"/>
      <c r="H40" s="27"/>
      <c r="I40" s="27"/>
      <c r="J40" s="27"/>
      <c r="K40" s="27"/>
      <c r="L40" s="27"/>
      <c r="M40" s="27"/>
      <c r="N40" s="27"/>
      <c r="O40" s="35"/>
      <c r="P40" s="27"/>
      <c r="Q40" s="27"/>
      <c r="R40" s="27"/>
      <c r="S40" s="27"/>
      <c r="T40" s="27"/>
    </row>
    <row r="41" spans="1:20" ht="12.95" customHeight="1">
      <c r="A41" s="33" t="s">
        <v>27</v>
      </c>
      <c r="B41" s="7">
        <v>9</v>
      </c>
      <c r="C41" s="7">
        <v>9</v>
      </c>
      <c r="D41" s="7">
        <f>$T$11</f>
        <v>537</v>
      </c>
      <c r="E41" s="34">
        <f>D41/18</f>
        <v>29.833333333333332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1" t="s">
        <v>32</v>
      </c>
      <c r="Q41" s="41"/>
      <c r="R41" s="41"/>
      <c r="S41" s="41"/>
      <c r="T41" s="41"/>
    </row>
    <row r="42" spans="1:20" ht="12.95" customHeight="1">
      <c r="A42" s="33" t="s">
        <v>30</v>
      </c>
      <c r="B42" s="7">
        <v>11</v>
      </c>
      <c r="C42" s="7">
        <v>7</v>
      </c>
      <c r="D42" s="7">
        <f>$T$14</f>
        <v>471</v>
      </c>
      <c r="E42" s="34">
        <f>D42/18</f>
        <v>26.166666666666668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4" t="s">
        <v>51</v>
      </c>
      <c r="Q42" s="27"/>
      <c r="R42" s="27"/>
      <c r="S42" s="27"/>
      <c r="T42" s="24">
        <f>SUM(D46:D49)</f>
        <v>1899</v>
      </c>
    </row>
    <row r="43" spans="1:20" ht="12.95" customHeight="1">
      <c r="A43" s="33" t="s">
        <v>28</v>
      </c>
      <c r="B43" s="7">
        <v>9</v>
      </c>
      <c r="C43" s="7">
        <v>9</v>
      </c>
      <c r="D43" s="7">
        <f>$T$12</f>
        <v>415</v>
      </c>
      <c r="E43" s="34">
        <f>D43/18</f>
        <v>23.055555555555557</v>
      </c>
      <c r="F43" s="27"/>
      <c r="G43" s="27"/>
      <c r="H43" s="27"/>
      <c r="I43" s="27"/>
      <c r="J43" s="27"/>
      <c r="K43" s="27"/>
      <c r="L43" s="27"/>
      <c r="M43" s="27"/>
      <c r="N43" s="27"/>
      <c r="O43" s="35"/>
      <c r="P43" s="27"/>
      <c r="Q43" s="27"/>
      <c r="R43" s="27"/>
      <c r="S43" s="27"/>
      <c r="T43" s="27"/>
    </row>
    <row r="44" spans="1:20" ht="12.95" customHeight="1">
      <c r="A44" s="33" t="s">
        <v>29</v>
      </c>
      <c r="B44" s="7">
        <v>7</v>
      </c>
      <c r="C44" s="7">
        <v>11</v>
      </c>
      <c r="D44" s="7">
        <f>$T$13</f>
        <v>412</v>
      </c>
      <c r="E44" s="34">
        <f>D44/18</f>
        <v>22.888888888888889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2" t="s">
        <v>38</v>
      </c>
      <c r="Q44" s="42"/>
      <c r="R44" s="42"/>
      <c r="S44" s="42"/>
      <c r="T44" s="42"/>
    </row>
    <row r="45" spans="1:20" ht="12.95" customHeight="1">
      <c r="A45" s="43" t="s">
        <v>32</v>
      </c>
      <c r="B45" s="44" t="s">
        <v>47</v>
      </c>
      <c r="C45" s="44" t="s">
        <v>48</v>
      </c>
      <c r="D45" s="45" t="s">
        <v>49</v>
      </c>
      <c r="E45" s="44" t="s">
        <v>50</v>
      </c>
      <c r="F45" s="31"/>
      <c r="G45" s="27"/>
      <c r="H45" s="27"/>
      <c r="I45" s="27"/>
      <c r="J45" s="27"/>
      <c r="K45" s="27"/>
      <c r="L45" s="27"/>
      <c r="M45" s="27"/>
      <c r="N45" s="27"/>
      <c r="O45" s="27"/>
      <c r="P45" s="24" t="s">
        <v>51</v>
      </c>
      <c r="Q45" s="27"/>
      <c r="R45" s="27"/>
      <c r="S45" s="27"/>
      <c r="T45" s="24">
        <f>SUM(D51:D54)</f>
        <v>1714</v>
      </c>
    </row>
    <row r="46" spans="1:20" ht="12.95" customHeight="1">
      <c r="A46" s="46" t="s">
        <v>34</v>
      </c>
      <c r="B46" s="7">
        <v>12</v>
      </c>
      <c r="C46" s="7">
        <v>6</v>
      </c>
      <c r="D46" s="7">
        <f>$T$19</f>
        <v>526</v>
      </c>
      <c r="E46" s="34">
        <f t="shared" ref="E46:E49" si="10">D46/18</f>
        <v>29.222222222222221</v>
      </c>
      <c r="F46" s="27"/>
      <c r="G46" s="27"/>
      <c r="H46" s="27"/>
      <c r="I46" s="27"/>
      <c r="J46" s="27"/>
      <c r="K46" s="27"/>
      <c r="L46" s="27"/>
      <c r="M46" s="27"/>
      <c r="N46" s="27"/>
      <c r="O46" s="35"/>
    </row>
    <row r="47" spans="1:20" ht="12.95" customHeight="1">
      <c r="A47" s="46" t="s">
        <v>36</v>
      </c>
      <c r="B47" s="7">
        <v>12</v>
      </c>
      <c r="C47" s="7">
        <v>6</v>
      </c>
      <c r="D47" s="7">
        <f>$T$21</f>
        <v>518</v>
      </c>
      <c r="E47" s="34">
        <f t="shared" si="10"/>
        <v>28.777777777777779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81" t="s">
        <v>1348</v>
      </c>
      <c r="Q47" s="582"/>
      <c r="R47" s="582"/>
      <c r="S47" s="582"/>
      <c r="T47" s="582"/>
    </row>
    <row r="48" spans="1:20" ht="12.95" customHeight="1">
      <c r="A48" s="46" t="s">
        <v>35</v>
      </c>
      <c r="B48" s="7">
        <v>10</v>
      </c>
      <c r="C48" s="7">
        <v>8</v>
      </c>
      <c r="D48" s="7">
        <f>$T$20</f>
        <v>441</v>
      </c>
      <c r="E48" s="34">
        <f t="shared" si="10"/>
        <v>24.5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7">
        <v>1</v>
      </c>
      <c r="Q48" s="27" t="s">
        <v>52</v>
      </c>
      <c r="R48" s="7">
        <v>11</v>
      </c>
      <c r="S48" s="7">
        <v>4</v>
      </c>
      <c r="T48" s="7">
        <f>$T$4</f>
        <v>590</v>
      </c>
    </row>
    <row r="49" spans="1:20" ht="12.95" customHeight="1">
      <c r="A49" s="46" t="s">
        <v>33</v>
      </c>
      <c r="B49" s="7">
        <v>9</v>
      </c>
      <c r="C49" s="7">
        <v>9</v>
      </c>
      <c r="D49" s="7">
        <f>$T$18</f>
        <v>414</v>
      </c>
      <c r="E49" s="34">
        <f t="shared" si="10"/>
        <v>23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7">
        <v>2</v>
      </c>
      <c r="Q49" s="27" t="s">
        <v>53</v>
      </c>
      <c r="R49" s="7">
        <v>10</v>
      </c>
      <c r="S49" s="7">
        <v>5</v>
      </c>
      <c r="T49" s="7">
        <f>$T$27</f>
        <v>544</v>
      </c>
    </row>
    <row r="50" spans="1:20" ht="12.95" customHeight="1">
      <c r="A50" s="47" t="s">
        <v>38</v>
      </c>
      <c r="B50" s="48" t="s">
        <v>47</v>
      </c>
      <c r="C50" s="49" t="s">
        <v>48</v>
      </c>
      <c r="D50" s="50" t="s">
        <v>49</v>
      </c>
      <c r="E50" s="51" t="s">
        <v>50</v>
      </c>
      <c r="F50" s="31"/>
      <c r="G50" s="27"/>
      <c r="H50" s="27"/>
      <c r="I50" s="27"/>
      <c r="J50" s="27"/>
      <c r="K50" s="27"/>
      <c r="L50" s="27"/>
      <c r="M50" s="27"/>
      <c r="N50" s="27"/>
      <c r="O50" s="27"/>
      <c r="P50" s="7">
        <v>3</v>
      </c>
      <c r="Q50" s="27" t="s">
        <v>55</v>
      </c>
      <c r="R50" s="7">
        <v>10</v>
      </c>
      <c r="S50" s="7">
        <v>5</v>
      </c>
      <c r="T50" s="7">
        <f>$T$21</f>
        <v>518</v>
      </c>
    </row>
    <row r="51" spans="1:20" ht="12.95" customHeight="1">
      <c r="A51" s="46" t="s">
        <v>41</v>
      </c>
      <c r="B51" s="7">
        <v>11</v>
      </c>
      <c r="C51" s="7">
        <v>7</v>
      </c>
      <c r="D51" s="7">
        <f>$T$27</f>
        <v>544</v>
      </c>
      <c r="E51" s="34">
        <f t="shared" ref="E51:E54" si="11">D51/18</f>
        <v>30.222222222222221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7">
        <v>4</v>
      </c>
      <c r="Q51" s="27" t="s">
        <v>57</v>
      </c>
      <c r="R51" s="7">
        <v>7</v>
      </c>
      <c r="S51" s="7">
        <v>8</v>
      </c>
      <c r="T51" s="7">
        <f>$T$25</f>
        <v>499</v>
      </c>
    </row>
    <row r="52" spans="1:20" ht="12.95" customHeight="1">
      <c r="A52" s="46" t="s">
        <v>39</v>
      </c>
      <c r="B52" s="7">
        <v>7</v>
      </c>
      <c r="C52" s="7">
        <v>11</v>
      </c>
      <c r="D52" s="7">
        <f>$T$25</f>
        <v>499</v>
      </c>
      <c r="E52" s="34">
        <f t="shared" si="11"/>
        <v>27.722222222222221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7">
        <v>5</v>
      </c>
      <c r="Q52" s="526" t="s">
        <v>54</v>
      </c>
      <c r="R52" s="7">
        <v>9</v>
      </c>
      <c r="S52" s="7">
        <v>6</v>
      </c>
      <c r="T52" s="7">
        <f>$T$19</f>
        <v>526</v>
      </c>
    </row>
    <row r="53" spans="1:20" ht="12.95" customHeight="1">
      <c r="A53" s="46" t="s">
        <v>40</v>
      </c>
      <c r="B53" s="7">
        <v>7</v>
      </c>
      <c r="C53" s="7">
        <v>11</v>
      </c>
      <c r="D53" s="7">
        <f>$T$26</f>
        <v>367</v>
      </c>
      <c r="E53" s="34">
        <f t="shared" si="11"/>
        <v>20.388888888888889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7">
        <v>6</v>
      </c>
      <c r="Q53" s="526" t="s">
        <v>58</v>
      </c>
      <c r="R53" s="7">
        <v>7</v>
      </c>
      <c r="S53" s="7">
        <v>8</v>
      </c>
      <c r="T53" s="7">
        <f>$T$5</f>
        <v>463</v>
      </c>
    </row>
    <row r="54" spans="1:20" ht="12.95" customHeight="1">
      <c r="A54" s="46" t="s">
        <v>42</v>
      </c>
      <c r="B54" s="7">
        <v>2</v>
      </c>
      <c r="C54" s="7">
        <v>16</v>
      </c>
      <c r="D54" s="7">
        <f>$T$28</f>
        <v>304</v>
      </c>
      <c r="E54" s="34">
        <f t="shared" si="11"/>
        <v>16.888888888888889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7">
        <v>7</v>
      </c>
      <c r="Q54" s="27" t="s">
        <v>915</v>
      </c>
      <c r="R54" s="7">
        <v>9</v>
      </c>
      <c r="S54" s="7">
        <v>6</v>
      </c>
      <c r="T54" s="7">
        <f>$T$20</f>
        <v>441</v>
      </c>
    </row>
    <row r="55" spans="1:20" ht="12.95" customHeight="1">
      <c r="B55" s="16">
        <f>SUM(B36:B54)</f>
        <v>144</v>
      </c>
      <c r="C55" s="16">
        <f>SUM(C36:C54)</f>
        <v>144</v>
      </c>
      <c r="E55" s="34"/>
      <c r="G55" s="52"/>
      <c r="P55" s="7">
        <v>8</v>
      </c>
      <c r="Q55" s="27" t="s">
        <v>879</v>
      </c>
      <c r="R55" s="7">
        <v>9</v>
      </c>
      <c r="S55" s="7">
        <v>6</v>
      </c>
      <c r="T55" s="7">
        <f>$T$14</f>
        <v>471</v>
      </c>
    </row>
  </sheetData>
  <sortState xmlns:xlrd2="http://schemas.microsoft.com/office/spreadsheetml/2017/richdata2" ref="A41:E44">
    <sortCondition descending="1" ref="E44"/>
  </sortState>
  <mergeCells count="1">
    <mergeCell ref="P47:T47"/>
  </mergeCells>
  <printOptions gridLines="1"/>
  <pageMargins left="0.25" right="0.25" top="0.19000000000000003" bottom="0" header="0.5" footer="0.5"/>
  <pageSetup paperSize="9" scale="7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76"/>
  <sheetViews>
    <sheetView view="pageBreakPreview" topLeftCell="A53" zoomScale="180" workbookViewId="0">
      <selection activeCell="T74" sqref="T74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1.28515625" customWidth="1"/>
    <col min="19" max="20" width="3.7109375" customWidth="1"/>
    <col min="21" max="21" width="11.5703125" customWidth="1"/>
    <col min="22" max="26" width="3.7109375" customWidth="1"/>
  </cols>
  <sheetData>
    <row r="1" spans="2:19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9" ht="12.95" customHeight="1">
      <c r="B2" s="54" t="s">
        <v>603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9" ht="12.95" customHeight="1">
      <c r="B3" s="53" t="s">
        <v>604</v>
      </c>
      <c r="C3" s="53"/>
      <c r="D3" s="53"/>
      <c r="E3" s="5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9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9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S5" s="27"/>
    </row>
    <row r="6" spans="2:19" ht="12.95" customHeight="1">
      <c r="B6" s="59" t="s">
        <v>65</v>
      </c>
      <c r="C6" s="218" t="s">
        <v>66</v>
      </c>
      <c r="D6" s="61">
        <v>12</v>
      </c>
      <c r="E6" s="55"/>
      <c r="F6" s="59" t="s">
        <v>65</v>
      </c>
      <c r="G6" s="60" t="s">
        <v>67</v>
      </c>
      <c r="H6" s="61">
        <v>1</v>
      </c>
      <c r="I6" s="55"/>
      <c r="J6" s="59" t="s">
        <v>65</v>
      </c>
      <c r="K6" s="60" t="s">
        <v>605</v>
      </c>
      <c r="L6" s="61">
        <v>9</v>
      </c>
      <c r="M6" s="55"/>
      <c r="N6" s="59" t="s">
        <v>65</v>
      </c>
      <c r="O6" s="60" t="s">
        <v>307</v>
      </c>
      <c r="P6" s="61">
        <v>15</v>
      </c>
      <c r="Q6" s="27"/>
      <c r="S6" s="27"/>
    </row>
    <row r="7" spans="2:19" ht="12.95" customHeight="1">
      <c r="B7" s="59" t="s">
        <v>70</v>
      </c>
      <c r="C7" s="60" t="s">
        <v>71</v>
      </c>
      <c r="D7" s="61">
        <v>6</v>
      </c>
      <c r="E7" s="55"/>
      <c r="F7" s="59" t="s">
        <v>70</v>
      </c>
      <c r="G7" s="60" t="s">
        <v>72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0</v>
      </c>
      <c r="Q7" s="27"/>
      <c r="S7" s="27"/>
    </row>
    <row r="8" spans="2:19" ht="12.95" customHeight="1">
      <c r="B8" s="59" t="s">
        <v>70</v>
      </c>
      <c r="C8" s="60" t="s">
        <v>606</v>
      </c>
      <c r="D8" s="61">
        <v>0</v>
      </c>
      <c r="E8" s="55"/>
      <c r="F8" s="59" t="s">
        <v>70</v>
      </c>
      <c r="G8" s="60" t="s">
        <v>253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0</v>
      </c>
      <c r="Q8" s="27"/>
      <c r="S8" s="27"/>
    </row>
    <row r="9" spans="2:19" ht="12.95" customHeight="1">
      <c r="B9" s="59" t="s">
        <v>79</v>
      </c>
      <c r="C9" s="60" t="s">
        <v>80</v>
      </c>
      <c r="D9" s="61">
        <v>7</v>
      </c>
      <c r="E9" s="55"/>
      <c r="F9" s="59" t="s">
        <v>79</v>
      </c>
      <c r="G9" s="60" t="s">
        <v>89</v>
      </c>
      <c r="H9" s="61">
        <v>0</v>
      </c>
      <c r="I9" s="55"/>
      <c r="J9" s="59" t="s">
        <v>79</v>
      </c>
      <c r="K9" s="60" t="s">
        <v>82</v>
      </c>
      <c r="L9" s="61">
        <v>9</v>
      </c>
      <c r="M9" s="55"/>
      <c r="N9" s="59" t="s">
        <v>79</v>
      </c>
      <c r="O9" s="60" t="s">
        <v>83</v>
      </c>
      <c r="P9" s="61">
        <v>9</v>
      </c>
      <c r="Q9" s="27"/>
      <c r="S9" s="27"/>
    </row>
    <row r="10" spans="2:19" ht="12.95" customHeight="1">
      <c r="B10" s="59" t="s">
        <v>79</v>
      </c>
      <c r="C10" s="60" t="s">
        <v>308</v>
      </c>
      <c r="D10" s="61">
        <v>0</v>
      </c>
      <c r="E10" s="55"/>
      <c r="F10" s="59" t="s">
        <v>79</v>
      </c>
      <c r="G10" s="60" t="s">
        <v>85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91</v>
      </c>
      <c r="P10" s="61">
        <v>0</v>
      </c>
      <c r="Q10" s="27"/>
      <c r="S10" s="27"/>
    </row>
    <row r="11" spans="2:19" ht="12.95" customHeight="1">
      <c r="B11" s="59" t="s">
        <v>79</v>
      </c>
      <c r="C11" s="60" t="s">
        <v>84</v>
      </c>
      <c r="D11" s="61">
        <v>0</v>
      </c>
      <c r="E11" s="55"/>
      <c r="F11" s="59" t="s">
        <v>79</v>
      </c>
      <c r="G11" s="60" t="s">
        <v>254</v>
      </c>
      <c r="H11" s="61">
        <v>0</v>
      </c>
      <c r="I11" s="55"/>
      <c r="J11" s="59" t="s">
        <v>79</v>
      </c>
      <c r="K11" s="60" t="s">
        <v>411</v>
      </c>
      <c r="L11" s="61">
        <v>0</v>
      </c>
      <c r="M11" s="55"/>
      <c r="N11" s="59" t="s">
        <v>79</v>
      </c>
      <c r="O11" s="60" t="s">
        <v>359</v>
      </c>
      <c r="P11" s="61">
        <v>3</v>
      </c>
      <c r="Q11" s="27"/>
      <c r="S11" s="27"/>
    </row>
    <row r="12" spans="2:19" ht="12.95" customHeight="1">
      <c r="B12" s="59" t="s">
        <v>92</v>
      </c>
      <c r="C12" s="55" t="s">
        <v>93</v>
      </c>
      <c r="D12" s="61">
        <v>12</v>
      </c>
      <c r="E12" s="55"/>
      <c r="F12" s="59" t="s">
        <v>92</v>
      </c>
      <c r="G12" s="60" t="s">
        <v>510</v>
      </c>
      <c r="H12" s="61">
        <v>5</v>
      </c>
      <c r="I12" s="55"/>
      <c r="J12" s="59" t="s">
        <v>92</v>
      </c>
      <c r="K12" s="60" t="s">
        <v>95</v>
      </c>
      <c r="L12" s="61">
        <v>4</v>
      </c>
      <c r="M12" s="55"/>
      <c r="N12" s="59" t="s">
        <v>92</v>
      </c>
      <c r="O12" s="60" t="s">
        <v>511</v>
      </c>
      <c r="P12" s="61">
        <v>12</v>
      </c>
      <c r="Q12" s="27"/>
      <c r="S12" s="27"/>
    </row>
    <row r="13" spans="2:19" ht="12.95" customHeight="1">
      <c r="B13" s="59" t="s">
        <v>97</v>
      </c>
      <c r="C13" s="60" t="s">
        <v>256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100</v>
      </c>
      <c r="L13" s="61">
        <v>12</v>
      </c>
      <c r="M13" s="55"/>
      <c r="N13" s="59" t="s">
        <v>97</v>
      </c>
      <c r="O13" s="60" t="s">
        <v>101</v>
      </c>
      <c r="P13" s="61">
        <v>0</v>
      </c>
      <c r="Q13" s="27"/>
      <c r="S13" s="27"/>
    </row>
    <row r="14" spans="2:19" ht="12.95" customHeight="1">
      <c r="B14" s="59"/>
      <c r="C14" s="64" t="s">
        <v>102</v>
      </c>
      <c r="D14" s="198">
        <f>SUM(D6:D13)</f>
        <v>37</v>
      </c>
      <c r="E14" s="55"/>
      <c r="F14" s="59"/>
      <c r="G14" s="66" t="s">
        <v>102</v>
      </c>
      <c r="H14" s="198">
        <f>SUM(H6:H13)</f>
        <v>6</v>
      </c>
      <c r="I14" s="55"/>
      <c r="J14" s="59"/>
      <c r="K14" s="64" t="s">
        <v>102</v>
      </c>
      <c r="L14" s="198">
        <f>SUM(L6:L13)</f>
        <v>34</v>
      </c>
      <c r="M14" s="55"/>
      <c r="N14" s="59"/>
      <c r="O14" s="64" t="s">
        <v>102</v>
      </c>
      <c r="P14" s="198">
        <f>SUM(P6:P13)</f>
        <v>39</v>
      </c>
    </row>
    <row r="15" spans="2:19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9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225" t="s">
        <v>103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  <c r="S16" s="233"/>
    </row>
    <row r="17" spans="2:19" ht="12.95" customHeight="1">
      <c r="B17" s="59" t="s">
        <v>65</v>
      </c>
      <c r="C17" s="60" t="s">
        <v>104</v>
      </c>
      <c r="D17" s="61">
        <v>0</v>
      </c>
      <c r="E17" s="55"/>
      <c r="F17" s="59" t="s">
        <v>65</v>
      </c>
      <c r="G17" s="60" t="s">
        <v>105</v>
      </c>
      <c r="H17" s="61">
        <v>0</v>
      </c>
      <c r="I17" s="55"/>
      <c r="J17" s="59" t="s">
        <v>65</v>
      </c>
      <c r="K17" s="60" t="s">
        <v>106</v>
      </c>
      <c r="L17" s="61">
        <v>12</v>
      </c>
      <c r="M17" s="55"/>
      <c r="N17" s="59" t="s">
        <v>65</v>
      </c>
      <c r="O17" s="158" t="s">
        <v>107</v>
      </c>
      <c r="P17" s="61">
        <v>15</v>
      </c>
    </row>
    <row r="18" spans="2:19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109</v>
      </c>
      <c r="H18" s="61">
        <v>0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158" t="s">
        <v>257</v>
      </c>
      <c r="P18" s="61">
        <v>0</v>
      </c>
      <c r="S18" s="27"/>
    </row>
    <row r="19" spans="2:19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557</v>
      </c>
      <c r="H19" s="61">
        <v>0</v>
      </c>
      <c r="I19" s="55"/>
      <c r="J19" s="59" t="s">
        <v>70</v>
      </c>
      <c r="K19" s="60" t="s">
        <v>314</v>
      </c>
      <c r="L19" s="61">
        <v>0</v>
      </c>
      <c r="M19" s="55"/>
      <c r="N19" s="59" t="s">
        <v>70</v>
      </c>
      <c r="O19" s="158" t="s">
        <v>607</v>
      </c>
      <c r="P19" s="61">
        <v>0</v>
      </c>
      <c r="S19" s="27"/>
    </row>
    <row r="20" spans="2:19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3</v>
      </c>
      <c r="I20" s="55"/>
      <c r="J20" s="59" t="s">
        <v>79</v>
      </c>
      <c r="K20" s="60" t="s">
        <v>118</v>
      </c>
      <c r="L20" s="61">
        <v>3</v>
      </c>
      <c r="M20" s="55"/>
      <c r="N20" s="59" t="s">
        <v>79</v>
      </c>
      <c r="O20" s="158" t="s">
        <v>149</v>
      </c>
      <c r="P20" s="61">
        <v>0</v>
      </c>
      <c r="S20" s="27"/>
    </row>
    <row r="21" spans="2:19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121</v>
      </c>
      <c r="H21" s="61">
        <v>3</v>
      </c>
      <c r="I21" s="55"/>
      <c r="J21" s="59" t="s">
        <v>79</v>
      </c>
      <c r="K21" s="60" t="s">
        <v>126</v>
      </c>
      <c r="L21" s="61">
        <v>0</v>
      </c>
      <c r="M21" s="55"/>
      <c r="N21" s="59" t="s">
        <v>79</v>
      </c>
      <c r="O21" s="158" t="s">
        <v>123</v>
      </c>
      <c r="P21" s="61">
        <v>0</v>
      </c>
      <c r="S21" s="27"/>
    </row>
    <row r="22" spans="2:19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466</v>
      </c>
      <c r="H22" s="61">
        <v>6</v>
      </c>
      <c r="I22" s="55"/>
      <c r="J22" s="59" t="s">
        <v>79</v>
      </c>
      <c r="K22" s="60" t="s">
        <v>608</v>
      </c>
      <c r="L22" s="61">
        <v>0</v>
      </c>
      <c r="M22" s="55"/>
      <c r="N22" s="59" t="s">
        <v>79</v>
      </c>
      <c r="O22" s="158" t="s">
        <v>127</v>
      </c>
      <c r="P22" s="61">
        <v>3</v>
      </c>
      <c r="S22" s="27"/>
    </row>
    <row r="23" spans="2:19" ht="12.95" customHeight="1">
      <c r="B23" s="59" t="s">
        <v>92</v>
      </c>
      <c r="C23" s="60" t="s">
        <v>128</v>
      </c>
      <c r="D23" s="61">
        <v>12</v>
      </c>
      <c r="E23" s="55"/>
      <c r="F23" s="59" t="s">
        <v>92</v>
      </c>
      <c r="G23" s="60" t="s">
        <v>129</v>
      </c>
      <c r="H23" s="61">
        <v>15</v>
      </c>
      <c r="I23" s="55"/>
      <c r="J23" s="59" t="s">
        <v>92</v>
      </c>
      <c r="K23" s="60" t="s">
        <v>609</v>
      </c>
      <c r="L23" s="61">
        <v>0</v>
      </c>
      <c r="M23" s="55"/>
      <c r="N23" s="59" t="s">
        <v>92</v>
      </c>
      <c r="O23" s="158" t="s">
        <v>317</v>
      </c>
      <c r="P23" s="61">
        <v>4</v>
      </c>
      <c r="S23" s="27"/>
    </row>
    <row r="24" spans="2:19" ht="12.95" customHeight="1">
      <c r="B24" s="59" t="s">
        <v>97</v>
      </c>
      <c r="C24" s="60" t="s">
        <v>610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0</v>
      </c>
      <c r="S24" s="27"/>
    </row>
    <row r="25" spans="2:19" ht="12.95" customHeight="1">
      <c r="B25" s="59"/>
      <c r="C25" s="64" t="s">
        <v>102</v>
      </c>
      <c r="D25" s="198">
        <f>SUM(D17:D24)</f>
        <v>15</v>
      </c>
      <c r="E25" s="55"/>
      <c r="F25" s="59"/>
      <c r="G25" s="66" t="s">
        <v>102</v>
      </c>
      <c r="H25" s="198">
        <f>SUM(H17:H24)</f>
        <v>27</v>
      </c>
      <c r="I25" s="55"/>
      <c r="J25" s="59"/>
      <c r="K25" s="64" t="s">
        <v>102</v>
      </c>
      <c r="L25" s="198">
        <f>SUM(L17:L24)</f>
        <v>21</v>
      </c>
      <c r="M25" s="55"/>
      <c r="N25" s="59"/>
      <c r="O25" s="64" t="s">
        <v>102</v>
      </c>
      <c r="P25" s="198">
        <f>SUM(P17:P24)</f>
        <v>22</v>
      </c>
      <c r="S25" s="27"/>
    </row>
    <row r="26" spans="2:19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9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</row>
    <row r="28" spans="2:19" ht="12.95" customHeight="1">
      <c r="B28" s="59" t="s">
        <v>65</v>
      </c>
      <c r="C28" s="60" t="s">
        <v>611</v>
      </c>
      <c r="D28" s="61">
        <v>0</v>
      </c>
      <c r="E28" s="55"/>
      <c r="F28" s="59" t="s">
        <v>65</v>
      </c>
      <c r="G28" s="60" t="s">
        <v>137</v>
      </c>
      <c r="H28" s="61">
        <v>6</v>
      </c>
      <c r="I28" s="55"/>
      <c r="J28" s="59" t="s">
        <v>65</v>
      </c>
      <c r="K28" s="60" t="s">
        <v>258</v>
      </c>
      <c r="L28" s="61">
        <v>9</v>
      </c>
      <c r="M28" s="55"/>
      <c r="N28" s="59" t="s">
        <v>65</v>
      </c>
      <c r="O28" s="60" t="s">
        <v>139</v>
      </c>
      <c r="P28" s="61">
        <v>7</v>
      </c>
      <c r="Q28" s="27"/>
      <c r="R28" s="27"/>
      <c r="S28" s="234"/>
    </row>
    <row r="29" spans="2:19" ht="12.95" customHeight="1">
      <c r="B29" s="59" t="s">
        <v>70</v>
      </c>
      <c r="C29" s="60" t="s">
        <v>140</v>
      </c>
      <c r="D29" s="61">
        <v>9</v>
      </c>
      <c r="E29" s="55"/>
      <c r="F29" s="59" t="s">
        <v>70</v>
      </c>
      <c r="G29" s="60" t="s">
        <v>145</v>
      </c>
      <c r="H29" s="61">
        <v>0</v>
      </c>
      <c r="I29" s="55"/>
      <c r="J29" s="59" t="s">
        <v>70</v>
      </c>
      <c r="K29" s="60" t="s">
        <v>612</v>
      </c>
      <c r="L29" s="61">
        <v>0</v>
      </c>
      <c r="M29" s="55"/>
      <c r="N29" s="59" t="s">
        <v>70</v>
      </c>
      <c r="O29" s="60" t="s">
        <v>561</v>
      </c>
      <c r="P29" s="61">
        <v>0</v>
      </c>
      <c r="Q29" s="27"/>
      <c r="R29" s="27"/>
      <c r="S29" s="234"/>
    </row>
    <row r="30" spans="2:19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141</v>
      </c>
      <c r="H30" s="61">
        <v>0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147</v>
      </c>
      <c r="P30" s="61">
        <v>0</v>
      </c>
      <c r="Q30" s="27"/>
      <c r="R30" s="27"/>
      <c r="S30" s="234"/>
    </row>
    <row r="31" spans="2:19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153</v>
      </c>
      <c r="H31" s="61">
        <v>0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0</v>
      </c>
      <c r="Q31" s="27"/>
      <c r="R31" s="27"/>
      <c r="S31" s="234"/>
    </row>
    <row r="32" spans="2:19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613</v>
      </c>
      <c r="H32" s="61">
        <v>1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159</v>
      </c>
      <c r="P32" s="61">
        <v>0</v>
      </c>
      <c r="Q32" s="27"/>
      <c r="R32" s="27"/>
      <c r="S32" s="234"/>
    </row>
    <row r="33" spans="2:20" ht="12.95" customHeight="1">
      <c r="B33" s="59" t="s">
        <v>79</v>
      </c>
      <c r="C33" s="60" t="s">
        <v>364</v>
      </c>
      <c r="D33" s="61">
        <v>0</v>
      </c>
      <c r="E33" s="55"/>
      <c r="F33" s="59" t="s">
        <v>79</v>
      </c>
      <c r="G33" s="60" t="s">
        <v>259</v>
      </c>
      <c r="H33" s="61">
        <v>3</v>
      </c>
      <c r="I33" s="55"/>
      <c r="J33" s="59" t="s">
        <v>79</v>
      </c>
      <c r="K33" s="60" t="s">
        <v>365</v>
      </c>
      <c r="L33" s="61">
        <v>1</v>
      </c>
      <c r="M33" s="55"/>
      <c r="N33" s="59" t="s">
        <v>79</v>
      </c>
      <c r="O33" s="60" t="s">
        <v>470</v>
      </c>
      <c r="P33" s="61">
        <v>0</v>
      </c>
      <c r="Q33" s="27"/>
      <c r="R33" s="27"/>
      <c r="S33" s="234"/>
    </row>
    <row r="34" spans="2:20" ht="12.95" customHeight="1">
      <c r="B34" s="59" t="s">
        <v>92</v>
      </c>
      <c r="C34" s="60" t="s">
        <v>260</v>
      </c>
      <c r="D34" s="61">
        <v>4</v>
      </c>
      <c r="E34" s="55"/>
      <c r="F34" s="59" t="s">
        <v>92</v>
      </c>
      <c r="G34" s="60" t="s">
        <v>261</v>
      </c>
      <c r="H34" s="61">
        <v>4</v>
      </c>
      <c r="I34" s="55"/>
      <c r="J34" s="59" t="s">
        <v>92</v>
      </c>
      <c r="K34" s="60" t="s">
        <v>162</v>
      </c>
      <c r="L34" s="61">
        <v>10</v>
      </c>
      <c r="M34" s="55"/>
      <c r="N34" s="59" t="s">
        <v>92</v>
      </c>
      <c r="O34" s="60" t="s">
        <v>262</v>
      </c>
      <c r="P34" s="61">
        <v>9</v>
      </c>
      <c r="Q34" s="27"/>
      <c r="R34" s="27"/>
      <c r="S34" s="234"/>
    </row>
    <row r="35" spans="2:20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614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615</v>
      </c>
      <c r="P35" s="61">
        <v>0</v>
      </c>
      <c r="Q35" s="27"/>
      <c r="R35" s="27"/>
      <c r="S35" s="234"/>
    </row>
    <row r="36" spans="2:20" ht="12.95" customHeight="1">
      <c r="B36" s="59"/>
      <c r="C36" s="64" t="s">
        <v>102</v>
      </c>
      <c r="D36" s="198">
        <f>SUM(D28:D35)</f>
        <v>13</v>
      </c>
      <c r="E36" s="55"/>
      <c r="F36" s="59"/>
      <c r="G36" s="64" t="s">
        <v>102</v>
      </c>
      <c r="H36" s="198">
        <f>SUM(H28:H35)</f>
        <v>14</v>
      </c>
      <c r="I36" s="55"/>
      <c r="J36" s="59"/>
      <c r="K36" s="64" t="s">
        <v>102</v>
      </c>
      <c r="L36" s="198">
        <f>SUM(L28:L35)</f>
        <v>20</v>
      </c>
      <c r="M36" s="55"/>
      <c r="N36" s="60"/>
      <c r="O36" s="66" t="s">
        <v>102</v>
      </c>
      <c r="P36" s="198">
        <f>SUM(P28:P35)</f>
        <v>16</v>
      </c>
    </row>
    <row r="37" spans="2:20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20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20" ht="12.95" customHeight="1">
      <c r="B39" s="59" t="s">
        <v>65</v>
      </c>
      <c r="C39" s="60" t="s">
        <v>168</v>
      </c>
      <c r="D39" s="61">
        <v>15</v>
      </c>
      <c r="E39" s="55"/>
      <c r="F39" s="59" t="s">
        <v>65</v>
      </c>
      <c r="G39" s="60" t="s">
        <v>321</v>
      </c>
      <c r="H39" s="61">
        <v>9</v>
      </c>
      <c r="I39" s="55"/>
      <c r="J39" s="59" t="s">
        <v>65</v>
      </c>
      <c r="K39" s="60" t="s">
        <v>516</v>
      </c>
      <c r="L39" s="61">
        <v>0</v>
      </c>
      <c r="M39" s="55"/>
      <c r="N39" s="59" t="s">
        <v>65</v>
      </c>
      <c r="O39" s="60" t="s">
        <v>171</v>
      </c>
      <c r="P39" s="61">
        <v>3</v>
      </c>
      <c r="S39" s="130"/>
    </row>
    <row r="40" spans="2:20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472</v>
      </c>
      <c r="H40" s="61">
        <v>0</v>
      </c>
      <c r="I40" s="55"/>
      <c r="J40" s="59" t="s">
        <v>70</v>
      </c>
      <c r="K40" s="60" t="s">
        <v>178</v>
      </c>
      <c r="L40" s="61">
        <v>12</v>
      </c>
      <c r="M40" s="55"/>
      <c r="N40" s="59" t="s">
        <v>70</v>
      </c>
      <c r="O40" s="60" t="s">
        <v>175</v>
      </c>
      <c r="P40" s="61">
        <v>6</v>
      </c>
      <c r="R40" s="235"/>
      <c r="S40" s="130"/>
    </row>
    <row r="41" spans="2:20" ht="12.95" customHeight="1">
      <c r="B41" s="59" t="s">
        <v>70</v>
      </c>
      <c r="C41" s="60" t="s">
        <v>176</v>
      </c>
      <c r="D41" s="61">
        <v>3</v>
      </c>
      <c r="E41" s="55"/>
      <c r="F41" s="59" t="s">
        <v>70</v>
      </c>
      <c r="G41" s="60" t="s">
        <v>616</v>
      </c>
      <c r="H41" s="61">
        <v>0</v>
      </c>
      <c r="I41" s="55"/>
      <c r="J41" s="59" t="s">
        <v>70</v>
      </c>
      <c r="K41" s="60" t="s">
        <v>174</v>
      </c>
      <c r="L41" s="61">
        <v>0</v>
      </c>
      <c r="M41" s="55"/>
      <c r="N41" s="59" t="s">
        <v>70</v>
      </c>
      <c r="O41" s="60" t="s">
        <v>179</v>
      </c>
      <c r="P41" s="61">
        <v>3</v>
      </c>
      <c r="R41" s="235"/>
      <c r="S41" s="130"/>
    </row>
    <row r="42" spans="2:20" ht="12.95" customHeight="1">
      <c r="B42" s="59" t="s">
        <v>79</v>
      </c>
      <c r="C42" s="60" t="s">
        <v>369</v>
      </c>
      <c r="D42" s="61">
        <v>3</v>
      </c>
      <c r="E42" s="55"/>
      <c r="F42" s="59" t="s">
        <v>79</v>
      </c>
      <c r="G42" s="60" t="s">
        <v>181</v>
      </c>
      <c r="H42" s="61">
        <v>3</v>
      </c>
      <c r="I42" s="55"/>
      <c r="J42" s="59" t="s">
        <v>79</v>
      </c>
      <c r="K42" s="60" t="s">
        <v>186</v>
      </c>
      <c r="L42" s="61">
        <v>3</v>
      </c>
      <c r="M42" s="55"/>
      <c r="N42" s="59" t="s">
        <v>79</v>
      </c>
      <c r="O42" s="60" t="s">
        <v>183</v>
      </c>
      <c r="P42" s="61">
        <v>0</v>
      </c>
      <c r="R42" s="235"/>
      <c r="S42" s="236"/>
    </row>
    <row r="43" spans="2:20" ht="12.95" customHeight="1">
      <c r="B43" s="59" t="s">
        <v>79</v>
      </c>
      <c r="C43" s="60" t="s">
        <v>566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191</v>
      </c>
      <c r="P43" s="61">
        <v>3</v>
      </c>
      <c r="R43" s="237"/>
      <c r="S43" s="236"/>
    </row>
    <row r="44" spans="2:20" ht="12.95" customHeight="1">
      <c r="B44" s="59" t="s">
        <v>79</v>
      </c>
      <c r="C44" s="60" t="s">
        <v>188</v>
      </c>
      <c r="D44" s="61">
        <v>6</v>
      </c>
      <c r="E44" s="55"/>
      <c r="F44" s="59" t="s">
        <v>79</v>
      </c>
      <c r="G44" s="60" t="s">
        <v>370</v>
      </c>
      <c r="H44" s="61">
        <v>0</v>
      </c>
      <c r="I44" s="55"/>
      <c r="J44" s="59" t="s">
        <v>79</v>
      </c>
      <c r="K44" s="60" t="s">
        <v>567</v>
      </c>
      <c r="L44" s="61">
        <v>0</v>
      </c>
      <c r="M44" s="55"/>
      <c r="N44" s="59" t="s">
        <v>79</v>
      </c>
      <c r="O44" s="60" t="s">
        <v>368</v>
      </c>
      <c r="P44" s="61">
        <v>0</v>
      </c>
      <c r="R44" s="237"/>
      <c r="S44" s="130"/>
    </row>
    <row r="45" spans="2:20" ht="12.95" customHeight="1">
      <c r="B45" s="59" t="s">
        <v>92</v>
      </c>
      <c r="C45" s="60" t="s">
        <v>569</v>
      </c>
      <c r="D45" s="61">
        <v>14</v>
      </c>
      <c r="E45" s="55"/>
      <c r="F45" s="59" t="s">
        <v>92</v>
      </c>
      <c r="G45" s="60" t="s">
        <v>193</v>
      </c>
      <c r="H45" s="61">
        <v>7</v>
      </c>
      <c r="I45" s="55"/>
      <c r="J45" s="59" t="s">
        <v>92</v>
      </c>
      <c r="K45" s="219" t="s">
        <v>194</v>
      </c>
      <c r="L45" s="61">
        <v>5</v>
      </c>
      <c r="M45" s="55"/>
      <c r="N45" s="59" t="s">
        <v>92</v>
      </c>
      <c r="O45" s="60" t="s">
        <v>195</v>
      </c>
      <c r="P45" s="61">
        <v>8</v>
      </c>
      <c r="R45" s="238"/>
      <c r="S45" s="239"/>
      <c r="T45" s="240"/>
    </row>
    <row r="46" spans="2:20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  <c r="R46" s="24"/>
    </row>
    <row r="47" spans="2:20" ht="12.95" customHeight="1">
      <c r="B47" s="59"/>
      <c r="C47" s="64" t="s">
        <v>102</v>
      </c>
      <c r="D47" s="198">
        <f>SUM(D39:D46)</f>
        <v>41</v>
      </c>
      <c r="E47" s="55"/>
      <c r="F47" s="59"/>
      <c r="G47" s="64" t="s">
        <v>102</v>
      </c>
      <c r="H47" s="198">
        <f>SUM(H39:H46)</f>
        <v>19</v>
      </c>
      <c r="I47" s="55"/>
      <c r="J47" s="59"/>
      <c r="K47" s="64" t="s">
        <v>102</v>
      </c>
      <c r="L47" s="198">
        <f>SUM(L39:L46)</f>
        <v>20</v>
      </c>
      <c r="M47" s="55"/>
      <c r="N47" s="59"/>
      <c r="O47" s="64" t="s">
        <v>102</v>
      </c>
      <c r="P47" s="198">
        <f>SUM(P39:P46)</f>
        <v>23</v>
      </c>
    </row>
    <row r="48" spans="2:20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1" ht="12.95" customHeight="1">
      <c r="B49" s="651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603</v>
      </c>
      <c r="P49" s="201"/>
      <c r="S49" s="604"/>
      <c r="T49" s="604"/>
      <c r="U49" s="604"/>
    </row>
    <row r="50" spans="2:21" ht="12.95" customHeight="1">
      <c r="B50" s="73" t="s">
        <v>201</v>
      </c>
      <c r="C50" s="74" t="s">
        <v>270</v>
      </c>
      <c r="D50" s="75">
        <f>P47</f>
        <v>23</v>
      </c>
      <c r="E50" s="78"/>
      <c r="F50" s="137" t="s">
        <v>203</v>
      </c>
      <c r="G50" s="74" t="s">
        <v>30</v>
      </c>
      <c r="H50" s="75">
        <f>L47</f>
        <v>20</v>
      </c>
      <c r="I50" s="78"/>
      <c r="J50" s="77"/>
      <c r="K50" s="74" t="s">
        <v>40</v>
      </c>
      <c r="L50" s="75">
        <f>H25</f>
        <v>27</v>
      </c>
      <c r="M50" s="78"/>
      <c r="N50" s="74"/>
      <c r="O50" s="74" t="s">
        <v>27</v>
      </c>
      <c r="P50" s="81">
        <f>H14</f>
        <v>6</v>
      </c>
      <c r="R50" s="608"/>
      <c r="S50" s="608"/>
      <c r="T50" s="608"/>
      <c r="U50" s="90"/>
    </row>
    <row r="51" spans="2:21" ht="12.95" customHeight="1">
      <c r="B51" s="85"/>
      <c r="C51" s="54" t="s">
        <v>34</v>
      </c>
      <c r="D51" s="86">
        <f>D25</f>
        <v>15</v>
      </c>
      <c r="E51" s="86"/>
      <c r="F51" s="86"/>
      <c r="G51" s="54" t="s">
        <v>208</v>
      </c>
      <c r="H51" s="86">
        <f>H36</f>
        <v>14</v>
      </c>
      <c r="I51" s="55"/>
      <c r="J51" s="139" t="s">
        <v>201</v>
      </c>
      <c r="K51" s="54" t="s">
        <v>617</v>
      </c>
      <c r="L51" s="86">
        <f>D14</f>
        <v>37</v>
      </c>
      <c r="M51" s="55"/>
      <c r="N51" s="139" t="s">
        <v>201</v>
      </c>
      <c r="O51" s="54" t="s">
        <v>572</v>
      </c>
      <c r="P51" s="89">
        <f>P36</f>
        <v>16</v>
      </c>
      <c r="R51" s="608"/>
      <c r="S51" s="608"/>
      <c r="T51" s="608"/>
      <c r="U51" s="90"/>
    </row>
    <row r="52" spans="2:21" ht="12.95" customHeight="1">
      <c r="B52" s="91"/>
      <c r="E52" s="55"/>
      <c r="F52" s="67"/>
      <c r="I52" s="55"/>
      <c r="J52" s="171"/>
      <c r="M52" s="55"/>
      <c r="N52" s="241"/>
      <c r="P52" s="172"/>
      <c r="R52" s="608"/>
      <c r="S52" s="608"/>
      <c r="T52" s="608"/>
      <c r="U52" s="90"/>
    </row>
    <row r="53" spans="2:21" ht="12.95" customHeight="1">
      <c r="B53" s="85"/>
      <c r="C53" s="54" t="s">
        <v>42</v>
      </c>
      <c r="D53" s="86">
        <f>H47</f>
        <v>19</v>
      </c>
      <c r="E53" s="55"/>
      <c r="F53" s="95" t="s">
        <v>203</v>
      </c>
      <c r="G53" s="54" t="s">
        <v>28</v>
      </c>
      <c r="H53" s="86">
        <f>L14</f>
        <v>34</v>
      </c>
      <c r="I53" s="55"/>
      <c r="J53" s="139" t="s">
        <v>201</v>
      </c>
      <c r="K53" s="54" t="s">
        <v>573</v>
      </c>
      <c r="L53" s="86">
        <f>L36</f>
        <v>20</v>
      </c>
      <c r="M53" s="55"/>
      <c r="N53" s="139"/>
      <c r="O53" s="54" t="s">
        <v>29</v>
      </c>
      <c r="P53" s="89">
        <f>L25</f>
        <v>21</v>
      </c>
      <c r="R53" s="608"/>
      <c r="S53" s="608"/>
      <c r="T53" s="608"/>
      <c r="U53" s="90"/>
    </row>
    <row r="54" spans="2:21" ht="12.95" customHeight="1">
      <c r="B54" s="140" t="s">
        <v>201</v>
      </c>
      <c r="C54" s="98" t="s">
        <v>325</v>
      </c>
      <c r="D54" s="99">
        <f>D47</f>
        <v>41</v>
      </c>
      <c r="E54" s="98"/>
      <c r="F54" s="99"/>
      <c r="G54" s="98" t="s">
        <v>207</v>
      </c>
      <c r="H54" s="99">
        <f>P25</f>
        <v>22</v>
      </c>
      <c r="I54" s="102"/>
      <c r="J54" s="141"/>
      <c r="K54" s="98" t="s">
        <v>35</v>
      </c>
      <c r="L54" s="99">
        <f>D36</f>
        <v>13</v>
      </c>
      <c r="M54" s="102"/>
      <c r="N54" s="103" t="s">
        <v>201</v>
      </c>
      <c r="O54" s="98" t="s">
        <v>205</v>
      </c>
      <c r="P54" s="104">
        <f>P14</f>
        <v>39</v>
      </c>
      <c r="R54" s="608"/>
      <c r="S54" s="608"/>
      <c r="T54" s="608"/>
      <c r="U54" s="90"/>
    </row>
    <row r="55" spans="2:21" ht="12.95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R55" s="608"/>
      <c r="S55" s="608"/>
      <c r="T55" s="608"/>
      <c r="U55" s="90"/>
    </row>
    <row r="56" spans="2:21" ht="12.95" customHeight="1">
      <c r="B56" s="632" t="s">
        <v>618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08"/>
      <c r="S56" s="608"/>
      <c r="T56" s="608"/>
      <c r="U56" s="90"/>
    </row>
    <row r="57" spans="2:21" ht="12.95" customHeight="1">
      <c r="B57" s="108" t="s">
        <v>36</v>
      </c>
      <c r="C57" s="109"/>
      <c r="D57" s="61">
        <f>$D$47</f>
        <v>41</v>
      </c>
      <c r="E57" s="55"/>
      <c r="F57" s="592" t="s">
        <v>619</v>
      </c>
      <c r="G57" s="630"/>
      <c r="H57" s="630"/>
      <c r="I57" s="630"/>
      <c r="J57" s="630"/>
      <c r="K57" s="630"/>
      <c r="L57" s="631"/>
      <c r="M57" s="55"/>
      <c r="N57" s="110" t="s">
        <v>216</v>
      </c>
      <c r="O57" s="74"/>
      <c r="P57" s="111"/>
      <c r="R57" s="608"/>
      <c r="S57" s="608"/>
      <c r="T57" s="608"/>
      <c r="U57" s="90"/>
    </row>
    <row r="58" spans="2:21" ht="12.95" customHeight="1">
      <c r="B58" s="108" t="s">
        <v>21</v>
      </c>
      <c r="C58" s="109"/>
      <c r="D58" s="61">
        <f>$P$14</f>
        <v>39</v>
      </c>
      <c r="E58" s="55"/>
      <c r="F58" s="623" t="s">
        <v>620</v>
      </c>
      <c r="G58" s="624"/>
      <c r="H58" s="624"/>
      <c r="I58" s="624"/>
      <c r="J58" s="624"/>
      <c r="K58" s="624"/>
      <c r="L58" s="625"/>
      <c r="M58" s="55"/>
      <c r="N58" s="597" t="s">
        <v>621</v>
      </c>
      <c r="O58" s="622"/>
      <c r="P58" s="113">
        <f>MAX(D6:D12,H6:H12,L6:L12,P6:P12,D17:D23,H17:H23,L17:L23,P17:P23,D28:D34,H28:H34,L28:L34,P28:P34,D39:D45,H39:H45,L39:L45,P39:P45)</f>
        <v>15</v>
      </c>
    </row>
    <row r="59" spans="2:21" ht="12.95" customHeight="1">
      <c r="B59" s="108" t="s">
        <v>33</v>
      </c>
      <c r="C59" s="109"/>
      <c r="D59" s="61">
        <f>$D$14</f>
        <v>37</v>
      </c>
      <c r="E59" s="55"/>
      <c r="F59" s="623" t="s">
        <v>622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1" ht="12.95" customHeight="1">
      <c r="B60" s="108" t="s">
        <v>28</v>
      </c>
      <c r="C60" s="109"/>
      <c r="D60" s="61">
        <f>$L$14</f>
        <v>34</v>
      </c>
      <c r="E60" s="55"/>
      <c r="F60" s="623" t="s">
        <v>623</v>
      </c>
      <c r="G60" s="624"/>
      <c r="H60" s="624"/>
      <c r="I60" s="624"/>
      <c r="J60" s="624"/>
      <c r="K60" s="624"/>
      <c r="L60" s="625"/>
      <c r="M60" s="55"/>
      <c r="N60" s="597" t="s">
        <v>36</v>
      </c>
      <c r="O60" s="622"/>
      <c r="P60" s="113">
        <f>MAX(D14,H14,L14,P14,D25,H25,L25,P25,D36,H36,L36,P36,D47,H47,L47,P47)</f>
        <v>41</v>
      </c>
    </row>
    <row r="61" spans="2:21" ht="12.95" customHeight="1">
      <c r="B61" s="108" t="s">
        <v>40</v>
      </c>
      <c r="C61" s="109"/>
      <c r="D61" s="61">
        <f>$H$25</f>
        <v>27</v>
      </c>
      <c r="E61" s="55"/>
      <c r="F61" s="623" t="s">
        <v>624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1" ht="12.95" customHeight="1">
      <c r="B62" s="108" t="s">
        <v>41</v>
      </c>
      <c r="C62" s="109"/>
      <c r="D62" s="61">
        <f>$P$47</f>
        <v>23</v>
      </c>
      <c r="E62" s="55"/>
      <c r="F62" s="623" t="s">
        <v>625</v>
      </c>
      <c r="G62" s="624"/>
      <c r="H62" s="624"/>
      <c r="I62" s="624"/>
      <c r="J62" s="624"/>
      <c r="K62" s="624"/>
      <c r="L62" s="625"/>
      <c r="M62" s="55"/>
      <c r="N62" s="597" t="s">
        <v>27</v>
      </c>
      <c r="O62" s="622"/>
      <c r="P62" s="117">
        <v>6</v>
      </c>
    </row>
    <row r="63" spans="2:21" ht="12.95" customHeight="1">
      <c r="B63" s="108" t="s">
        <v>22</v>
      </c>
      <c r="C63" s="109"/>
      <c r="D63" s="61">
        <f>$P$25</f>
        <v>22</v>
      </c>
      <c r="E63" s="55"/>
      <c r="F63" s="623" t="s">
        <v>626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1" ht="12.95" customHeight="1">
      <c r="B64" s="108" t="s">
        <v>29</v>
      </c>
      <c r="C64" s="109"/>
      <c r="D64" s="61">
        <f>$L$25</f>
        <v>21</v>
      </c>
      <c r="E64" s="55"/>
      <c r="F64" s="623" t="s">
        <v>627</v>
      </c>
      <c r="G64" s="624"/>
      <c r="H64" s="624"/>
      <c r="I64" s="624"/>
      <c r="J64" s="624"/>
      <c r="K64" s="624"/>
      <c r="L64" s="625"/>
      <c r="M64" s="55"/>
      <c r="N64" s="597" t="s">
        <v>30</v>
      </c>
      <c r="O64" s="622"/>
      <c r="P64" s="209">
        <v>18</v>
      </c>
    </row>
    <row r="65" spans="2:32" ht="12.95" customHeight="1">
      <c r="B65" s="108" t="s">
        <v>39</v>
      </c>
      <c r="C65" s="109"/>
      <c r="D65" s="61">
        <f>$L$36</f>
        <v>20</v>
      </c>
      <c r="E65" s="55"/>
      <c r="F65" s="623" t="s">
        <v>628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2" ht="12.95" customHeight="1">
      <c r="B66" s="108" t="s">
        <v>30</v>
      </c>
      <c r="C66" s="109"/>
      <c r="D66" s="61">
        <f>$L$47</f>
        <v>20</v>
      </c>
      <c r="E66" s="55"/>
      <c r="F66" s="646" t="s">
        <v>629</v>
      </c>
      <c r="G66" s="624"/>
      <c r="H66" s="624"/>
      <c r="I66" s="624"/>
      <c r="J66" s="624"/>
      <c r="K66" s="624"/>
      <c r="L66" s="625"/>
      <c r="M66" s="55"/>
      <c r="N66" s="203" t="s">
        <v>630</v>
      </c>
      <c r="O66" s="205"/>
      <c r="P66" s="226"/>
    </row>
    <row r="67" spans="2:32" ht="12.95" customHeight="1">
      <c r="B67" s="108" t="s">
        <v>42</v>
      </c>
      <c r="C67" s="109"/>
      <c r="D67" s="61">
        <f>$H$47</f>
        <v>19</v>
      </c>
      <c r="E67" s="55"/>
      <c r="F67" s="623" t="s">
        <v>631</v>
      </c>
      <c r="G67" s="624"/>
      <c r="H67" s="624"/>
      <c r="I67" s="624"/>
      <c r="J67" s="624"/>
      <c r="K67" s="624"/>
      <c r="L67" s="625"/>
      <c r="M67" s="55"/>
      <c r="N67" s="658" t="s">
        <v>632</v>
      </c>
      <c r="O67" s="659"/>
      <c r="P67" s="660"/>
      <c r="R67" s="146"/>
      <c r="S67" s="83"/>
      <c r="T67" s="84"/>
      <c r="U67" s="87"/>
      <c r="V67" s="54"/>
      <c r="W67" s="86"/>
      <c r="X67" s="55"/>
      <c r="Y67" s="87"/>
      <c r="Z67" s="54"/>
      <c r="AA67" s="86"/>
      <c r="AB67" s="55"/>
      <c r="AC67" s="87"/>
      <c r="AD67" s="54"/>
      <c r="AE67" s="86"/>
      <c r="AF67" s="86"/>
    </row>
    <row r="68" spans="2:32" ht="12.95" customHeight="1">
      <c r="B68" s="108" t="s">
        <v>24</v>
      </c>
      <c r="C68" s="109"/>
      <c r="D68" s="61">
        <f>$P$36</f>
        <v>16</v>
      </c>
      <c r="E68" s="55"/>
      <c r="F68" s="623" t="s">
        <v>633</v>
      </c>
      <c r="G68" s="624"/>
      <c r="H68" s="624"/>
      <c r="I68" s="624"/>
      <c r="J68" s="624"/>
      <c r="K68" s="624"/>
      <c r="L68" s="625"/>
      <c r="M68" s="55"/>
      <c r="N68" s="658" t="s">
        <v>634</v>
      </c>
      <c r="O68" s="659"/>
      <c r="P68" s="660"/>
      <c r="R68" s="146"/>
      <c r="S68" s="83"/>
      <c r="T68" s="84"/>
      <c r="U68" s="242"/>
      <c r="V68" s="54"/>
      <c r="W68" s="86"/>
      <c r="X68" s="55"/>
      <c r="Y68" s="243"/>
      <c r="Z68" s="54"/>
      <c r="AA68" s="86"/>
      <c r="AB68" s="55"/>
      <c r="AC68" s="87"/>
      <c r="AD68" s="54"/>
      <c r="AE68" s="86"/>
      <c r="AF68" s="86"/>
    </row>
    <row r="69" spans="2:32" ht="12.95" customHeight="1">
      <c r="B69" s="108" t="s">
        <v>34</v>
      </c>
      <c r="C69" s="109"/>
      <c r="D69" s="61">
        <f>$D$25</f>
        <v>15</v>
      </c>
      <c r="E69" s="55"/>
      <c r="F69" s="623" t="s">
        <v>635</v>
      </c>
      <c r="G69" s="624"/>
      <c r="H69" s="624"/>
      <c r="I69" s="624"/>
      <c r="J69" s="624"/>
      <c r="K69" s="624"/>
      <c r="L69" s="625"/>
      <c r="M69" s="55"/>
      <c r="N69" s="658" t="s">
        <v>636</v>
      </c>
      <c r="O69" s="659"/>
      <c r="P69" s="660"/>
      <c r="R69" s="146"/>
      <c r="S69" s="83"/>
      <c r="T69" s="84"/>
      <c r="U69" s="147"/>
      <c r="X69" s="55"/>
      <c r="Y69" s="147"/>
      <c r="AB69" s="55"/>
      <c r="AC69" s="55"/>
      <c r="AF69" s="67"/>
    </row>
    <row r="70" spans="2:32" ht="12.95" customHeight="1">
      <c r="B70" s="108" t="s">
        <v>23</v>
      </c>
      <c r="C70" s="109"/>
      <c r="D70" s="61">
        <f>$H$36</f>
        <v>14</v>
      </c>
      <c r="E70" s="55"/>
      <c r="F70" s="623" t="s">
        <v>637</v>
      </c>
      <c r="G70" s="624"/>
      <c r="H70" s="624"/>
      <c r="I70" s="624"/>
      <c r="J70" s="624"/>
      <c r="K70" s="624"/>
      <c r="L70" s="625"/>
      <c r="M70" s="55"/>
      <c r="N70" s="658" t="s">
        <v>638</v>
      </c>
      <c r="O70" s="659"/>
      <c r="P70" s="660"/>
      <c r="R70" s="146"/>
      <c r="S70" s="83"/>
      <c r="T70" s="84"/>
      <c r="U70" s="227"/>
      <c r="V70" s="54"/>
      <c r="W70" s="86"/>
      <c r="X70" s="55"/>
      <c r="Y70" s="148"/>
      <c r="Z70" s="54"/>
      <c r="AA70" s="86"/>
      <c r="AB70" s="55"/>
      <c r="AC70" s="87"/>
      <c r="AD70" s="54"/>
      <c r="AE70" s="86"/>
      <c r="AF70" s="86"/>
    </row>
    <row r="71" spans="2:32" ht="12.95" customHeight="1">
      <c r="B71" s="108" t="s">
        <v>35</v>
      </c>
      <c r="C71" s="109"/>
      <c r="D71" s="61">
        <f>$D$36</f>
        <v>13</v>
      </c>
      <c r="E71" s="55"/>
      <c r="F71" s="623" t="s">
        <v>639</v>
      </c>
      <c r="G71" s="624"/>
      <c r="H71" s="624"/>
      <c r="I71" s="624"/>
      <c r="J71" s="624"/>
      <c r="K71" s="624"/>
      <c r="L71" s="625"/>
      <c r="M71" s="55"/>
      <c r="N71" s="658" t="s">
        <v>640</v>
      </c>
      <c r="O71" s="659"/>
      <c r="P71" s="660"/>
      <c r="R71" s="146"/>
      <c r="S71" s="83"/>
      <c r="T71" s="84"/>
      <c r="U71" s="87"/>
      <c r="V71" s="54"/>
      <c r="W71" s="86"/>
      <c r="X71" s="55"/>
      <c r="Y71" s="87"/>
      <c r="Z71" s="54"/>
      <c r="AA71" s="86"/>
      <c r="AB71" s="55"/>
      <c r="AC71" s="227"/>
      <c r="AD71" s="54"/>
      <c r="AE71" s="86"/>
      <c r="AF71" s="86"/>
    </row>
    <row r="72" spans="2:32" ht="12.95" customHeight="1">
      <c r="B72" s="108" t="s">
        <v>27</v>
      </c>
      <c r="C72" s="109"/>
      <c r="D72" s="61">
        <f>$H$14</f>
        <v>6</v>
      </c>
      <c r="E72" s="55"/>
      <c r="F72" s="623" t="s">
        <v>641</v>
      </c>
      <c r="G72" s="624"/>
      <c r="H72" s="624"/>
      <c r="I72" s="624"/>
      <c r="J72" s="624"/>
      <c r="K72" s="624"/>
      <c r="L72" s="625"/>
      <c r="M72" s="55"/>
      <c r="N72" s="658" t="s">
        <v>642</v>
      </c>
      <c r="O72" s="659"/>
      <c r="P72" s="660"/>
      <c r="R72" s="146"/>
      <c r="S72" s="83"/>
      <c r="T72" s="84"/>
    </row>
    <row r="73" spans="2:32" ht="12.95" customHeight="1">
      <c r="B73" s="55"/>
      <c r="C73" s="55"/>
      <c r="D73" s="55"/>
      <c r="E73" s="55"/>
      <c r="M73" s="55"/>
      <c r="N73" s="658" t="s">
        <v>643</v>
      </c>
      <c r="O73" s="659"/>
      <c r="P73" s="660"/>
      <c r="R73" s="146"/>
      <c r="S73" s="83"/>
      <c r="T73" s="84"/>
    </row>
    <row r="74" spans="2:32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2</v>
      </c>
      <c r="J74" s="120">
        <f>'wk8'!J74+I74</f>
        <v>40</v>
      </c>
      <c r="K74" s="596" t="s">
        <v>644</v>
      </c>
      <c r="L74" s="596"/>
      <c r="M74" s="55"/>
      <c r="N74" s="658" t="s">
        <v>645</v>
      </c>
      <c r="O74" s="659"/>
      <c r="P74" s="660"/>
      <c r="R74" s="146"/>
      <c r="S74" s="83"/>
      <c r="T74" s="84"/>
    </row>
    <row r="75" spans="2:32" ht="12.95" customHeight="1">
      <c r="B75" s="592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6</v>
      </c>
      <c r="J75" s="123">
        <f>'wk8'!J75+I75</f>
        <v>32</v>
      </c>
      <c r="K75" s="596" t="s">
        <v>646</v>
      </c>
      <c r="L75" s="596"/>
      <c r="M75" s="55"/>
      <c r="N75" s="653" t="str">
        <f>'wk10'!$B$3</f>
        <v>OFF: CIN, DAL, KC &amp; TEN</v>
      </c>
      <c r="O75" s="654"/>
      <c r="P75" s="655"/>
    </row>
    <row r="76" spans="2:32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3">
    <mergeCell ref="R55:T55"/>
    <mergeCell ref="R56:T56"/>
    <mergeCell ref="R57:T57"/>
    <mergeCell ref="F62:L62"/>
    <mergeCell ref="F63:L63"/>
    <mergeCell ref="N58:O58"/>
    <mergeCell ref="N60:O60"/>
    <mergeCell ref="N62:O62"/>
    <mergeCell ref="R50:T50"/>
    <mergeCell ref="R51:T51"/>
    <mergeCell ref="R52:T52"/>
    <mergeCell ref="R53:T53"/>
    <mergeCell ref="R54:T54"/>
    <mergeCell ref="S49:U49"/>
    <mergeCell ref="B74:D74"/>
    <mergeCell ref="F72:L72"/>
    <mergeCell ref="G74:H74"/>
    <mergeCell ref="K74:L74"/>
    <mergeCell ref="F59:L59"/>
    <mergeCell ref="F68:L68"/>
    <mergeCell ref="F69:L69"/>
    <mergeCell ref="F70:L70"/>
    <mergeCell ref="N69:P69"/>
    <mergeCell ref="N70:P70"/>
    <mergeCell ref="F60:L60"/>
    <mergeCell ref="F61:L61"/>
    <mergeCell ref="N64:O64"/>
    <mergeCell ref="N68:P68"/>
    <mergeCell ref="N67:P67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J38:K38"/>
    <mergeCell ref="B5:C5"/>
    <mergeCell ref="F5:G5"/>
    <mergeCell ref="F38:G38"/>
    <mergeCell ref="N75:P75"/>
    <mergeCell ref="N71:P71"/>
    <mergeCell ref="N72:P72"/>
    <mergeCell ref="N73:P73"/>
    <mergeCell ref="N74:P74"/>
    <mergeCell ref="B38:C38"/>
    <mergeCell ref="B27:C27"/>
    <mergeCell ref="B75:C75"/>
    <mergeCell ref="G75:H75"/>
    <mergeCell ref="K75:L75"/>
    <mergeCell ref="F71:L71"/>
    <mergeCell ref="F67:L67"/>
    <mergeCell ref="F65:L65"/>
    <mergeCell ref="F57:L57"/>
    <mergeCell ref="F58:L58"/>
    <mergeCell ref="J27:K27"/>
    <mergeCell ref="F64:L64"/>
    <mergeCell ref="F66:L66"/>
  </mergeCells>
  <pageMargins left="0" right="0" top="0.90000000000000013" bottom="0" header="0.13" footer="0.5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76"/>
  <sheetViews>
    <sheetView view="pageBreakPreview" topLeftCell="A48" zoomScale="180" workbookViewId="0">
      <selection activeCell="R62" sqref="R62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5" width="3.140625" customWidth="1"/>
    <col min="6" max="6" width="3.7109375" customWidth="1"/>
    <col min="7" max="7" width="15.7109375" customWidth="1"/>
    <col min="8" max="8" width="3.7109375" customWidth="1"/>
    <col min="9" max="9" width="3.42578125" customWidth="1"/>
    <col min="10" max="10" width="3.7109375" customWidth="1"/>
    <col min="11" max="11" width="15.7109375" customWidth="1"/>
    <col min="12" max="12" width="3.7109375" customWidth="1"/>
    <col min="13" max="13" width="3.42578125" customWidth="1"/>
    <col min="14" max="14" width="3.7109375" customWidth="1"/>
    <col min="15" max="15" width="15.7109375" customWidth="1"/>
    <col min="16" max="16" width="3.7109375" customWidth="1"/>
    <col min="17" max="17" width="3.5703125" customWidth="1"/>
    <col min="18" max="18" width="17.28515625" customWidth="1"/>
    <col min="19" max="20" width="3.7109375" customWidth="1"/>
    <col min="21" max="21" width="10" customWidth="1"/>
    <col min="22" max="26" width="3.7109375" customWidth="1"/>
  </cols>
  <sheetData>
    <row r="1" spans="2:19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9" ht="12.95" customHeight="1">
      <c r="B2" s="54" t="s">
        <v>647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9" ht="12.95" customHeight="1">
      <c r="B3" s="53" t="s">
        <v>648</v>
      </c>
      <c r="C3" s="53"/>
      <c r="D3" s="53"/>
      <c r="E3" s="53"/>
      <c r="F3" s="244"/>
      <c r="G3" s="244"/>
      <c r="H3" s="244"/>
      <c r="I3" s="244"/>
      <c r="J3" s="244"/>
      <c r="K3" s="244"/>
      <c r="L3" s="244"/>
      <c r="M3" s="55"/>
      <c r="N3" s="55"/>
      <c r="O3" s="55"/>
      <c r="P3" s="55"/>
    </row>
    <row r="4" spans="2:19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9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</row>
    <row r="6" spans="2:19" ht="12.95" customHeight="1">
      <c r="B6" s="59" t="s">
        <v>65</v>
      </c>
      <c r="C6" s="218" t="s">
        <v>66</v>
      </c>
      <c r="D6" s="61">
        <v>4</v>
      </c>
      <c r="E6" s="55"/>
      <c r="F6" s="59" t="s">
        <v>65</v>
      </c>
      <c r="G6" s="60" t="s">
        <v>649</v>
      </c>
      <c r="H6" s="61">
        <v>9</v>
      </c>
      <c r="I6" s="55"/>
      <c r="J6" s="59" t="s">
        <v>65</v>
      </c>
      <c r="K6" s="60" t="s">
        <v>68</v>
      </c>
      <c r="L6" s="61">
        <v>3</v>
      </c>
      <c r="M6" s="55"/>
      <c r="N6" s="59" t="s">
        <v>65</v>
      </c>
      <c r="O6" s="60" t="s">
        <v>69</v>
      </c>
      <c r="P6" s="61">
        <v>9</v>
      </c>
      <c r="S6" s="27"/>
    </row>
    <row r="7" spans="2:19" ht="12.95" customHeight="1">
      <c r="B7" s="59" t="s">
        <v>70</v>
      </c>
      <c r="C7" s="60" t="s">
        <v>71</v>
      </c>
      <c r="D7" s="61">
        <v>2</v>
      </c>
      <c r="E7" s="55"/>
      <c r="F7" s="59" t="s">
        <v>70</v>
      </c>
      <c r="G7" s="60" t="s">
        <v>76</v>
      </c>
      <c r="H7" s="61">
        <v>3</v>
      </c>
      <c r="I7" s="55"/>
      <c r="J7" s="59" t="s">
        <v>70</v>
      </c>
      <c r="K7" s="60" t="s">
        <v>145</v>
      </c>
      <c r="L7" s="61">
        <v>0</v>
      </c>
      <c r="M7" s="55"/>
      <c r="N7" s="59" t="s">
        <v>70</v>
      </c>
      <c r="O7" s="60" t="s">
        <v>74</v>
      </c>
      <c r="P7" s="61">
        <v>0</v>
      </c>
      <c r="S7" s="27"/>
    </row>
    <row r="8" spans="2:19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0" t="s">
        <v>72</v>
      </c>
      <c r="H8" s="61">
        <v>24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24</v>
      </c>
      <c r="S8" s="27"/>
    </row>
    <row r="9" spans="2:19" ht="12.95" customHeight="1">
      <c r="B9" s="59" t="s">
        <v>79</v>
      </c>
      <c r="C9" s="60" t="s">
        <v>84</v>
      </c>
      <c r="D9" s="61">
        <v>0</v>
      </c>
      <c r="E9" s="55"/>
      <c r="F9" s="59" t="s">
        <v>79</v>
      </c>
      <c r="G9" s="60" t="s">
        <v>89</v>
      </c>
      <c r="H9" s="61">
        <v>3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83</v>
      </c>
      <c r="P9" s="61">
        <v>3</v>
      </c>
      <c r="S9" s="27"/>
    </row>
    <row r="10" spans="2:19" ht="12.95" customHeight="1">
      <c r="B10" s="59" t="s">
        <v>79</v>
      </c>
      <c r="C10" s="60" t="s">
        <v>308</v>
      </c>
      <c r="D10" s="61">
        <v>0</v>
      </c>
      <c r="E10" s="55"/>
      <c r="F10" s="59" t="s">
        <v>79</v>
      </c>
      <c r="G10" s="60" t="s">
        <v>81</v>
      </c>
      <c r="H10" s="61">
        <v>0</v>
      </c>
      <c r="I10" s="55"/>
      <c r="J10" s="59" t="s">
        <v>79</v>
      </c>
      <c r="K10" s="60" t="s">
        <v>86</v>
      </c>
      <c r="L10" s="61">
        <v>3</v>
      </c>
      <c r="M10" s="55"/>
      <c r="N10" s="59" t="s">
        <v>79</v>
      </c>
      <c r="O10" s="60" t="s">
        <v>650</v>
      </c>
      <c r="P10" s="61">
        <v>0</v>
      </c>
      <c r="S10" s="27"/>
    </row>
    <row r="11" spans="2:19" ht="12.95" customHeight="1">
      <c r="B11" s="59" t="s">
        <v>79</v>
      </c>
      <c r="C11" s="60" t="s">
        <v>88</v>
      </c>
      <c r="D11" s="61">
        <v>3</v>
      </c>
      <c r="E11" s="55"/>
      <c r="F11" s="59" t="s">
        <v>79</v>
      </c>
      <c r="G11" s="60" t="s">
        <v>85</v>
      </c>
      <c r="H11" s="61">
        <v>3</v>
      </c>
      <c r="I11" s="55"/>
      <c r="J11" s="59" t="s">
        <v>79</v>
      </c>
      <c r="K11" s="60" t="s">
        <v>411</v>
      </c>
      <c r="L11" s="61">
        <v>6</v>
      </c>
      <c r="M11" s="55"/>
      <c r="N11" s="59" t="s">
        <v>79</v>
      </c>
      <c r="O11" s="60" t="s">
        <v>359</v>
      </c>
      <c r="P11" s="61">
        <v>3</v>
      </c>
      <c r="S11" s="27"/>
    </row>
    <row r="12" spans="2:19" ht="12.95" customHeight="1">
      <c r="B12" s="59" t="s">
        <v>92</v>
      </c>
      <c r="C12" s="55" t="s">
        <v>93</v>
      </c>
      <c r="D12" s="61">
        <v>7</v>
      </c>
      <c r="E12" s="55"/>
      <c r="F12" s="59" t="s">
        <v>92</v>
      </c>
      <c r="G12" s="60" t="s">
        <v>309</v>
      </c>
      <c r="H12" s="61">
        <v>5</v>
      </c>
      <c r="I12" s="55"/>
      <c r="J12" s="59" t="s">
        <v>92</v>
      </c>
      <c r="K12" s="60" t="s">
        <v>95</v>
      </c>
      <c r="L12" s="61">
        <v>4</v>
      </c>
      <c r="M12" s="55"/>
      <c r="N12" s="59" t="s">
        <v>92</v>
      </c>
      <c r="O12" s="60" t="s">
        <v>651</v>
      </c>
      <c r="P12" s="61">
        <v>2</v>
      </c>
      <c r="S12" s="27"/>
    </row>
    <row r="13" spans="2:19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360</v>
      </c>
      <c r="H13" s="61">
        <v>6</v>
      </c>
      <c r="I13" s="55"/>
      <c r="J13" s="59" t="s">
        <v>97</v>
      </c>
      <c r="K13" s="60" t="s">
        <v>311</v>
      </c>
      <c r="L13" s="61">
        <v>0</v>
      </c>
      <c r="M13" s="55"/>
      <c r="N13" s="59" t="s">
        <v>97</v>
      </c>
      <c r="O13" s="60" t="s">
        <v>101</v>
      </c>
      <c r="P13" s="61">
        <v>0</v>
      </c>
      <c r="S13" s="27"/>
    </row>
    <row r="14" spans="2:19" ht="12.95" customHeight="1">
      <c r="B14" s="59"/>
      <c r="C14" s="64" t="s">
        <v>102</v>
      </c>
      <c r="D14" s="198">
        <f>SUM(D6:D13)</f>
        <v>16</v>
      </c>
      <c r="E14" s="55"/>
      <c r="F14" s="59"/>
      <c r="G14" s="66" t="s">
        <v>102</v>
      </c>
      <c r="H14" s="198">
        <f>SUM(H6:H13)</f>
        <v>53</v>
      </c>
      <c r="I14" s="55"/>
      <c r="J14" s="59"/>
      <c r="K14" s="64" t="s">
        <v>102</v>
      </c>
      <c r="L14" s="198">
        <f>SUM(L6:L13)</f>
        <v>16</v>
      </c>
      <c r="M14" s="55"/>
      <c r="N14" s="59"/>
      <c r="O14" s="64" t="s">
        <v>102</v>
      </c>
      <c r="P14" s="198">
        <f>SUM(P6:P13)</f>
        <v>41</v>
      </c>
    </row>
    <row r="15" spans="2:19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P15" s="67"/>
      <c r="S15" s="245"/>
    </row>
    <row r="16" spans="2:19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246" t="s">
        <v>64</v>
      </c>
      <c r="M16" s="55"/>
      <c r="N16" s="628" t="s">
        <v>22</v>
      </c>
      <c r="O16" s="629"/>
      <c r="P16" s="56" t="s">
        <v>64</v>
      </c>
    </row>
    <row r="17" spans="2:20" ht="12.95" customHeight="1">
      <c r="B17" s="59" t="s">
        <v>65</v>
      </c>
      <c r="C17" s="60" t="s">
        <v>104</v>
      </c>
      <c r="D17" s="61">
        <v>6</v>
      </c>
      <c r="E17" s="55"/>
      <c r="F17" s="59" t="s">
        <v>65</v>
      </c>
      <c r="G17" s="60" t="s">
        <v>105</v>
      </c>
      <c r="H17" s="61">
        <v>0</v>
      </c>
      <c r="I17" s="55"/>
      <c r="J17" s="59" t="s">
        <v>65</v>
      </c>
      <c r="K17" s="60" t="s">
        <v>106</v>
      </c>
      <c r="L17" s="61">
        <v>3</v>
      </c>
      <c r="M17" s="55"/>
      <c r="N17" s="59" t="s">
        <v>65</v>
      </c>
      <c r="O17" s="158" t="s">
        <v>107</v>
      </c>
      <c r="P17" s="61">
        <v>6</v>
      </c>
    </row>
    <row r="18" spans="2:20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73</v>
      </c>
      <c r="H18" s="61">
        <v>0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158" t="s">
        <v>257</v>
      </c>
      <c r="P18" s="61">
        <v>0</v>
      </c>
    </row>
    <row r="19" spans="2:20" ht="12.95" customHeight="1">
      <c r="B19" s="59" t="s">
        <v>70</v>
      </c>
      <c r="C19" s="60" t="s">
        <v>112</v>
      </c>
      <c r="D19" s="61">
        <v>18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415</v>
      </c>
      <c r="L19" s="61">
        <v>0</v>
      </c>
      <c r="M19" s="55"/>
      <c r="N19" s="59" t="s">
        <v>70</v>
      </c>
      <c r="O19" s="158" t="s">
        <v>607</v>
      </c>
      <c r="P19" s="61">
        <v>6</v>
      </c>
    </row>
    <row r="20" spans="2:20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158" t="s">
        <v>127</v>
      </c>
      <c r="P20" s="61">
        <v>3</v>
      </c>
    </row>
    <row r="21" spans="2:20" ht="12.95" customHeight="1">
      <c r="B21" s="59" t="s">
        <v>79</v>
      </c>
      <c r="C21" s="60" t="s">
        <v>120</v>
      </c>
      <c r="D21" s="61">
        <v>3</v>
      </c>
      <c r="E21" s="55"/>
      <c r="F21" s="59" t="s">
        <v>79</v>
      </c>
      <c r="G21" s="60" t="s">
        <v>121</v>
      </c>
      <c r="H21" s="61">
        <v>3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3</v>
      </c>
    </row>
    <row r="22" spans="2:20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513</v>
      </c>
      <c r="H22" s="61">
        <v>3</v>
      </c>
      <c r="I22" s="55"/>
      <c r="J22" s="59" t="s">
        <v>79</v>
      </c>
      <c r="K22" s="60" t="s">
        <v>417</v>
      </c>
      <c r="L22" s="61">
        <v>0</v>
      </c>
      <c r="M22" s="55"/>
      <c r="N22" s="59" t="s">
        <v>79</v>
      </c>
      <c r="O22" s="247" t="s">
        <v>149</v>
      </c>
      <c r="P22" s="61">
        <v>3</v>
      </c>
    </row>
    <row r="23" spans="2:20" ht="12.95" customHeight="1">
      <c r="B23" s="59" t="s">
        <v>92</v>
      </c>
      <c r="C23" s="60" t="s">
        <v>128</v>
      </c>
      <c r="D23" s="61">
        <v>14</v>
      </c>
      <c r="E23" s="55"/>
      <c r="F23" s="59" t="s">
        <v>92</v>
      </c>
      <c r="G23" s="60" t="s">
        <v>129</v>
      </c>
      <c r="H23" s="61">
        <v>0</v>
      </c>
      <c r="I23" s="55"/>
      <c r="J23" s="59" t="s">
        <v>92</v>
      </c>
      <c r="K23" s="60" t="s">
        <v>130</v>
      </c>
      <c r="L23" s="61">
        <v>4</v>
      </c>
      <c r="M23" s="55"/>
      <c r="N23" s="59" t="s">
        <v>92</v>
      </c>
      <c r="O23" s="158" t="s">
        <v>317</v>
      </c>
      <c r="P23" s="61">
        <v>1</v>
      </c>
    </row>
    <row r="24" spans="2:20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0</v>
      </c>
    </row>
    <row r="25" spans="2:20" ht="12.95" customHeight="1">
      <c r="B25" s="59"/>
      <c r="C25" s="64" t="s">
        <v>102</v>
      </c>
      <c r="D25" s="198">
        <f>SUM(D17:D24)</f>
        <v>44</v>
      </c>
      <c r="E25" s="55"/>
      <c r="F25" s="59"/>
      <c r="G25" s="66" t="s">
        <v>102</v>
      </c>
      <c r="H25" s="198">
        <f>SUM(H17:H24)</f>
        <v>6</v>
      </c>
      <c r="I25" s="55"/>
      <c r="J25" s="59"/>
      <c r="K25" s="64" t="s">
        <v>102</v>
      </c>
      <c r="L25" s="198">
        <f>SUM(L17:L24)</f>
        <v>13</v>
      </c>
      <c r="M25" s="55"/>
      <c r="N25" s="59"/>
      <c r="O25" s="64" t="s">
        <v>102</v>
      </c>
      <c r="P25" s="198">
        <f>SUM(P17:P24)</f>
        <v>22</v>
      </c>
      <c r="S25" s="27"/>
    </row>
    <row r="26" spans="2:20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  <c r="S26" s="27"/>
      <c r="T26" s="248"/>
    </row>
    <row r="27" spans="2:20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  <c r="S27" s="27"/>
      <c r="T27" s="248"/>
    </row>
    <row r="28" spans="2:20" ht="12.95" customHeight="1">
      <c r="B28" s="59" t="s">
        <v>65</v>
      </c>
      <c r="C28" s="60" t="s">
        <v>136</v>
      </c>
      <c r="D28" s="61">
        <v>6</v>
      </c>
      <c r="E28" s="55"/>
      <c r="F28" s="59" t="s">
        <v>65</v>
      </c>
      <c r="G28" s="60" t="s">
        <v>605</v>
      </c>
      <c r="H28" s="61">
        <v>3</v>
      </c>
      <c r="I28" s="55"/>
      <c r="J28" s="59" t="s">
        <v>65</v>
      </c>
      <c r="K28" s="60" t="s">
        <v>258</v>
      </c>
      <c r="L28" s="61">
        <v>12</v>
      </c>
      <c r="M28" s="55"/>
      <c r="N28" s="59" t="s">
        <v>65</v>
      </c>
      <c r="O28" s="60" t="s">
        <v>139</v>
      </c>
      <c r="P28" s="61">
        <v>3</v>
      </c>
      <c r="S28" s="27"/>
      <c r="T28" s="248"/>
    </row>
    <row r="29" spans="2:20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425</v>
      </c>
      <c r="H29" s="61">
        <v>6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60" t="s">
        <v>363</v>
      </c>
      <c r="P29" s="61">
        <v>0</v>
      </c>
      <c r="S29" s="27"/>
      <c r="T29" s="248"/>
    </row>
    <row r="30" spans="2:20" ht="12.95" customHeight="1">
      <c r="B30" s="59" t="s">
        <v>70</v>
      </c>
      <c r="C30" s="60" t="s">
        <v>652</v>
      </c>
      <c r="D30" s="61">
        <v>0</v>
      </c>
      <c r="E30" s="55"/>
      <c r="F30" s="59" t="s">
        <v>70</v>
      </c>
      <c r="G30" s="60" t="s">
        <v>115</v>
      </c>
      <c r="H30" s="61">
        <v>0</v>
      </c>
      <c r="I30" s="55"/>
      <c r="J30" s="59" t="s">
        <v>70</v>
      </c>
      <c r="K30" s="60" t="s">
        <v>146</v>
      </c>
      <c r="L30" s="61">
        <v>6</v>
      </c>
      <c r="M30" s="55"/>
      <c r="N30" s="59" t="s">
        <v>70</v>
      </c>
      <c r="O30" s="60" t="s">
        <v>147</v>
      </c>
      <c r="P30" s="61">
        <v>6</v>
      </c>
      <c r="S30" s="27"/>
      <c r="T30" s="248"/>
    </row>
    <row r="31" spans="2:20" ht="12.95" customHeight="1">
      <c r="B31" s="59" t="s">
        <v>79</v>
      </c>
      <c r="C31" s="60" t="s">
        <v>364</v>
      </c>
      <c r="D31" s="61">
        <v>0</v>
      </c>
      <c r="E31" s="55"/>
      <c r="F31" s="59" t="s">
        <v>79</v>
      </c>
      <c r="G31" s="60" t="s">
        <v>259</v>
      </c>
      <c r="H31" s="61">
        <v>0</v>
      </c>
      <c r="I31" s="55"/>
      <c r="J31" s="59" t="s">
        <v>79</v>
      </c>
      <c r="K31" s="60" t="s">
        <v>150</v>
      </c>
      <c r="L31" s="61">
        <v>3</v>
      </c>
      <c r="M31" s="55"/>
      <c r="N31" s="59" t="s">
        <v>79</v>
      </c>
      <c r="O31" s="60" t="s">
        <v>653</v>
      </c>
      <c r="P31" s="61">
        <v>0</v>
      </c>
      <c r="S31" s="27"/>
      <c r="T31" s="248"/>
    </row>
    <row r="32" spans="2:20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613</v>
      </c>
      <c r="H32" s="61">
        <v>3</v>
      </c>
      <c r="I32" s="55"/>
      <c r="J32" s="59" t="s">
        <v>79</v>
      </c>
      <c r="K32" s="60" t="s">
        <v>154</v>
      </c>
      <c r="L32" s="61">
        <v>1</v>
      </c>
      <c r="M32" s="55"/>
      <c r="N32" s="59" t="s">
        <v>79</v>
      </c>
      <c r="O32" s="60" t="s">
        <v>420</v>
      </c>
      <c r="P32" s="61">
        <v>0</v>
      </c>
      <c r="S32" s="27"/>
      <c r="T32" s="248"/>
    </row>
    <row r="33" spans="2:20" ht="12.95" customHeight="1">
      <c r="B33" s="59" t="s">
        <v>79</v>
      </c>
      <c r="C33" s="60" t="s">
        <v>156</v>
      </c>
      <c r="D33" s="61">
        <v>3</v>
      </c>
      <c r="E33" s="55"/>
      <c r="F33" s="59" t="s">
        <v>79</v>
      </c>
      <c r="G33" s="60" t="s">
        <v>654</v>
      </c>
      <c r="H33" s="61">
        <v>0</v>
      </c>
      <c r="I33" s="55"/>
      <c r="J33" s="59" t="s">
        <v>79</v>
      </c>
      <c r="K33" s="60" t="s">
        <v>158</v>
      </c>
      <c r="L33" s="61">
        <v>0</v>
      </c>
      <c r="M33" s="55"/>
      <c r="N33" s="59" t="s">
        <v>79</v>
      </c>
      <c r="O33" s="60" t="s">
        <v>155</v>
      </c>
      <c r="P33" s="61">
        <v>0</v>
      </c>
      <c r="S33" s="27"/>
      <c r="T33" s="248"/>
    </row>
    <row r="34" spans="2:20" ht="12.95" customHeight="1">
      <c r="B34" s="59" t="s">
        <v>92</v>
      </c>
      <c r="C34" s="60" t="s">
        <v>260</v>
      </c>
      <c r="D34" s="61">
        <v>0</v>
      </c>
      <c r="E34" s="55"/>
      <c r="F34" s="59" t="s">
        <v>92</v>
      </c>
      <c r="G34" s="60" t="s">
        <v>161</v>
      </c>
      <c r="H34" s="61">
        <v>5</v>
      </c>
      <c r="I34" s="55"/>
      <c r="J34" s="59" t="s">
        <v>92</v>
      </c>
      <c r="K34" s="60" t="s">
        <v>655</v>
      </c>
      <c r="L34" s="61">
        <v>5</v>
      </c>
      <c r="M34" s="55"/>
      <c r="N34" s="59" t="s">
        <v>92</v>
      </c>
      <c r="O34" s="60" t="s">
        <v>262</v>
      </c>
      <c r="P34" s="61">
        <v>7</v>
      </c>
    </row>
    <row r="35" spans="2:20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20" ht="12.95" customHeight="1">
      <c r="B36" s="59"/>
      <c r="C36" s="64" t="s">
        <v>102</v>
      </c>
      <c r="D36" s="198">
        <f>SUM(D28:D35)</f>
        <v>9</v>
      </c>
      <c r="E36" s="55"/>
      <c r="F36" s="59"/>
      <c r="G36" s="64" t="s">
        <v>102</v>
      </c>
      <c r="H36" s="198">
        <f>SUM(H28:H35)</f>
        <v>17</v>
      </c>
      <c r="I36" s="55"/>
      <c r="J36" s="59"/>
      <c r="K36" s="64" t="s">
        <v>102</v>
      </c>
      <c r="L36" s="198">
        <f>SUM(L28:L35)</f>
        <v>27</v>
      </c>
      <c r="M36" s="55"/>
      <c r="N36" s="60"/>
      <c r="O36" s="66" t="s">
        <v>102</v>
      </c>
      <c r="P36" s="198">
        <f>SUM(P28:P35)</f>
        <v>16</v>
      </c>
    </row>
    <row r="37" spans="2:20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20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  <c r="S38" s="235"/>
    </row>
    <row r="39" spans="2:20" ht="12.95" customHeight="1">
      <c r="B39" s="59" t="s">
        <v>65</v>
      </c>
      <c r="C39" s="60" t="s">
        <v>168</v>
      </c>
      <c r="D39" s="61">
        <v>9</v>
      </c>
      <c r="E39" s="55"/>
      <c r="F39" s="59" t="s">
        <v>65</v>
      </c>
      <c r="G39" s="60" t="s">
        <v>321</v>
      </c>
      <c r="H39" s="61">
        <v>3</v>
      </c>
      <c r="I39" s="55"/>
      <c r="J39" s="59" t="s">
        <v>65</v>
      </c>
      <c r="K39" s="60" t="s">
        <v>516</v>
      </c>
      <c r="L39" s="61">
        <v>0</v>
      </c>
      <c r="M39" s="55"/>
      <c r="N39" s="59" t="s">
        <v>65</v>
      </c>
      <c r="O39" s="60" t="s">
        <v>366</v>
      </c>
      <c r="P39" s="61">
        <v>0</v>
      </c>
      <c r="S39" s="27"/>
    </row>
    <row r="40" spans="2:20" ht="12.95" customHeight="1">
      <c r="B40" s="59" t="s">
        <v>70</v>
      </c>
      <c r="C40" s="60" t="s">
        <v>172</v>
      </c>
      <c r="D40" s="61">
        <v>12</v>
      </c>
      <c r="E40" s="55"/>
      <c r="F40" s="59" t="s">
        <v>70</v>
      </c>
      <c r="G40" s="60" t="s">
        <v>656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12</v>
      </c>
      <c r="S40" s="27"/>
    </row>
    <row r="41" spans="2:20" ht="12.95" customHeight="1">
      <c r="B41" s="59" t="s">
        <v>70</v>
      </c>
      <c r="C41" s="60" t="s">
        <v>176</v>
      </c>
      <c r="D41" s="61">
        <v>0</v>
      </c>
      <c r="E41" s="55"/>
      <c r="F41" s="59" t="s">
        <v>70</v>
      </c>
      <c r="G41" s="60" t="s">
        <v>616</v>
      </c>
      <c r="H41" s="61">
        <v>0</v>
      </c>
      <c r="I41" s="55"/>
      <c r="J41" s="59" t="s">
        <v>70</v>
      </c>
      <c r="K41" s="60" t="s">
        <v>174</v>
      </c>
      <c r="L41" s="61">
        <v>0</v>
      </c>
      <c r="M41" s="55"/>
      <c r="N41" s="59" t="s">
        <v>70</v>
      </c>
      <c r="O41" s="60" t="s">
        <v>179</v>
      </c>
      <c r="P41" s="61">
        <v>6</v>
      </c>
      <c r="S41" s="27"/>
    </row>
    <row r="42" spans="2:20" ht="12.95" customHeight="1">
      <c r="B42" s="59" t="s">
        <v>79</v>
      </c>
      <c r="C42" s="60" t="s">
        <v>184</v>
      </c>
      <c r="D42" s="61">
        <v>3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568</v>
      </c>
      <c r="P42" s="61">
        <v>0</v>
      </c>
      <c r="S42" s="27"/>
    </row>
    <row r="43" spans="2:20" ht="12.95" customHeight="1">
      <c r="B43" s="59" t="s">
        <v>79</v>
      </c>
      <c r="C43" s="60" t="s">
        <v>566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191</v>
      </c>
      <c r="P43" s="61">
        <v>0</v>
      </c>
      <c r="S43" s="27"/>
    </row>
    <row r="44" spans="2:20" ht="12.95" customHeight="1">
      <c r="B44" s="59" t="s">
        <v>79</v>
      </c>
      <c r="C44" s="60" t="s">
        <v>188</v>
      </c>
      <c r="D44" s="61">
        <v>3</v>
      </c>
      <c r="E44" s="55"/>
      <c r="F44" s="59" t="s">
        <v>79</v>
      </c>
      <c r="G44" s="60" t="s">
        <v>370</v>
      </c>
      <c r="H44" s="61">
        <v>0</v>
      </c>
      <c r="I44" s="55"/>
      <c r="J44" s="59" t="s">
        <v>79</v>
      </c>
      <c r="K44" s="60" t="s">
        <v>426</v>
      </c>
      <c r="L44" s="61">
        <v>3</v>
      </c>
      <c r="M44" s="55"/>
      <c r="N44" s="59" t="s">
        <v>79</v>
      </c>
      <c r="O44" s="60" t="s">
        <v>368</v>
      </c>
      <c r="P44" s="61">
        <v>0</v>
      </c>
      <c r="S44" s="27"/>
    </row>
    <row r="45" spans="2:20" ht="12.95" customHeight="1">
      <c r="B45" s="59" t="s">
        <v>92</v>
      </c>
      <c r="C45" s="60" t="s">
        <v>569</v>
      </c>
      <c r="D45" s="61">
        <v>7</v>
      </c>
      <c r="E45" s="55"/>
      <c r="F45" s="59" t="s">
        <v>92</v>
      </c>
      <c r="G45" s="60" t="s">
        <v>193</v>
      </c>
      <c r="H45" s="61">
        <v>1</v>
      </c>
      <c r="I45" s="55"/>
      <c r="J45" s="59" t="s">
        <v>92</v>
      </c>
      <c r="K45" s="219" t="s">
        <v>194</v>
      </c>
      <c r="L45" s="61">
        <v>0</v>
      </c>
      <c r="M45" s="55"/>
      <c r="N45" s="59" t="s">
        <v>92</v>
      </c>
      <c r="O45" s="60" t="s">
        <v>195</v>
      </c>
      <c r="P45" s="61">
        <v>14</v>
      </c>
      <c r="S45" s="27"/>
    </row>
    <row r="46" spans="2:20" ht="12.95" customHeight="1">
      <c r="B46" s="59" t="s">
        <v>97</v>
      </c>
      <c r="C46" s="60" t="s">
        <v>266</v>
      </c>
      <c r="D46" s="61">
        <v>12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12</v>
      </c>
      <c r="S46" s="27"/>
    </row>
    <row r="47" spans="2:20" ht="12.95" customHeight="1">
      <c r="B47" s="59"/>
      <c r="C47" s="64" t="s">
        <v>102</v>
      </c>
      <c r="D47" s="198">
        <f>SUM(D39:D46)</f>
        <v>46</v>
      </c>
      <c r="E47" s="55"/>
      <c r="F47" s="59"/>
      <c r="G47" s="64" t="s">
        <v>102</v>
      </c>
      <c r="H47" s="198">
        <f>SUM(H39:H46)</f>
        <v>4</v>
      </c>
      <c r="I47" s="55"/>
      <c r="J47" s="59"/>
      <c r="K47" s="64" t="s">
        <v>102</v>
      </c>
      <c r="L47" s="198">
        <f>SUM(L39:L46)</f>
        <v>3</v>
      </c>
      <c r="M47" s="55"/>
      <c r="N47" s="59"/>
      <c r="O47" s="64" t="s">
        <v>102</v>
      </c>
      <c r="P47" s="198">
        <f>SUM(P39:P46)</f>
        <v>44</v>
      </c>
    </row>
    <row r="48" spans="2:20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4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647</v>
      </c>
      <c r="P49" s="201"/>
      <c r="R49" s="185"/>
      <c r="S49" s="114"/>
      <c r="T49" s="115"/>
    </row>
    <row r="50" spans="2:24" ht="12.95" customHeight="1">
      <c r="B50" s="73" t="s">
        <v>201</v>
      </c>
      <c r="C50" s="74" t="s">
        <v>270</v>
      </c>
      <c r="D50" s="75">
        <f>P47</f>
        <v>44</v>
      </c>
      <c r="E50" s="78"/>
      <c r="F50" s="137" t="s">
        <v>203</v>
      </c>
      <c r="G50" s="74" t="s">
        <v>33</v>
      </c>
      <c r="H50" s="75">
        <f>D14</f>
        <v>16</v>
      </c>
      <c r="I50" s="78"/>
      <c r="J50" s="137" t="s">
        <v>203</v>
      </c>
      <c r="K50" s="74" t="s">
        <v>40</v>
      </c>
      <c r="L50" s="75">
        <f>H25</f>
        <v>6</v>
      </c>
      <c r="M50" s="78"/>
      <c r="N50" s="74"/>
      <c r="O50" s="74" t="s">
        <v>657</v>
      </c>
      <c r="P50" s="81">
        <f>D25</f>
        <v>44</v>
      </c>
      <c r="R50" s="608"/>
      <c r="S50" s="608"/>
      <c r="T50" s="608"/>
      <c r="U50" s="90"/>
      <c r="V50" s="90"/>
      <c r="W50" s="90" t="s">
        <v>658</v>
      </c>
      <c r="X50" s="90" t="s">
        <v>658</v>
      </c>
    </row>
    <row r="51" spans="2:24" ht="12.95" customHeight="1">
      <c r="B51" s="249"/>
      <c r="C51" s="54" t="s">
        <v>24</v>
      </c>
      <c r="D51" s="86">
        <f>P36</f>
        <v>16</v>
      </c>
      <c r="E51" s="86"/>
      <c r="F51" s="86"/>
      <c r="G51" s="54" t="s">
        <v>659</v>
      </c>
      <c r="H51" s="86">
        <f>L25</f>
        <v>13</v>
      </c>
      <c r="I51" s="55"/>
      <c r="J51" s="95"/>
      <c r="K51" s="54" t="s">
        <v>273</v>
      </c>
      <c r="L51" s="86">
        <f>L47</f>
        <v>3</v>
      </c>
      <c r="M51" s="55"/>
      <c r="N51" s="95" t="s">
        <v>203</v>
      </c>
      <c r="O51" s="54" t="s">
        <v>27</v>
      </c>
      <c r="P51" s="89">
        <f>H14</f>
        <v>53</v>
      </c>
      <c r="R51" s="608"/>
      <c r="S51" s="608"/>
      <c r="T51" s="608"/>
      <c r="U51" s="90"/>
      <c r="V51" s="90"/>
      <c r="W51" s="90" t="s">
        <v>660</v>
      </c>
      <c r="X51" s="90" t="s">
        <v>660</v>
      </c>
    </row>
    <row r="52" spans="2:24" ht="12.95" customHeight="1">
      <c r="B52" s="250"/>
      <c r="E52" s="55"/>
      <c r="F52" s="67"/>
      <c r="I52" s="55"/>
      <c r="J52" s="67"/>
      <c r="M52" s="55"/>
      <c r="N52" s="55"/>
      <c r="P52" s="172"/>
      <c r="R52" s="608"/>
      <c r="S52" s="608"/>
      <c r="T52" s="608"/>
      <c r="U52" s="90"/>
      <c r="V52" s="90"/>
      <c r="W52" s="90" t="s">
        <v>661</v>
      </c>
      <c r="X52" s="90" t="s">
        <v>661</v>
      </c>
    </row>
    <row r="53" spans="2:24" ht="12.95" customHeight="1">
      <c r="B53" s="249"/>
      <c r="C53" s="54" t="s">
        <v>42</v>
      </c>
      <c r="D53" s="86">
        <f>H47</f>
        <v>4</v>
      </c>
      <c r="E53" s="55"/>
      <c r="F53" s="139" t="s">
        <v>201</v>
      </c>
      <c r="G53" s="54" t="s">
        <v>325</v>
      </c>
      <c r="H53" s="86">
        <f>D47</f>
        <v>46</v>
      </c>
      <c r="I53" s="55"/>
      <c r="J53" s="139" t="s">
        <v>201</v>
      </c>
      <c r="K53" s="54" t="s">
        <v>573</v>
      </c>
      <c r="L53" s="86">
        <f>L36</f>
        <v>27</v>
      </c>
      <c r="M53" s="55"/>
      <c r="N53" s="95"/>
      <c r="O53" s="54" t="s">
        <v>35</v>
      </c>
      <c r="P53" s="89">
        <f>D36</f>
        <v>9</v>
      </c>
      <c r="R53" s="608"/>
      <c r="S53" s="608"/>
      <c r="T53" s="608"/>
      <c r="U53" s="90"/>
      <c r="V53" s="90"/>
      <c r="W53" s="90" t="s">
        <v>662</v>
      </c>
      <c r="X53" s="90" t="s">
        <v>662</v>
      </c>
    </row>
    <row r="54" spans="2:24" ht="12.95" customHeight="1">
      <c r="B54" s="140" t="s">
        <v>201</v>
      </c>
      <c r="C54" s="98" t="s">
        <v>207</v>
      </c>
      <c r="D54" s="99">
        <f>P25</f>
        <v>22</v>
      </c>
      <c r="E54" s="98"/>
      <c r="F54" s="99"/>
      <c r="G54" s="98" t="s">
        <v>28</v>
      </c>
      <c r="H54" s="99">
        <f>L14</f>
        <v>16</v>
      </c>
      <c r="I54" s="102"/>
      <c r="J54" s="141"/>
      <c r="K54" s="98" t="s">
        <v>23</v>
      </c>
      <c r="L54" s="99">
        <f>H36</f>
        <v>17</v>
      </c>
      <c r="M54" s="102"/>
      <c r="N54" s="103" t="s">
        <v>201</v>
      </c>
      <c r="O54" s="98" t="s">
        <v>373</v>
      </c>
      <c r="P54" s="104">
        <f>P14</f>
        <v>41</v>
      </c>
      <c r="R54" s="608"/>
      <c r="S54" s="608"/>
      <c r="T54" s="608"/>
      <c r="U54" s="90"/>
      <c r="V54" s="90"/>
      <c r="W54" s="90" t="s">
        <v>663</v>
      </c>
      <c r="X54" s="90" t="s">
        <v>663</v>
      </c>
    </row>
    <row r="55" spans="2:24" ht="12.95" customHeight="1">
      <c r="B55" s="55"/>
      <c r="C55" s="55"/>
      <c r="D55" s="55"/>
      <c r="E55" s="55"/>
      <c r="M55" s="55"/>
      <c r="N55" s="55"/>
      <c r="O55" s="55"/>
      <c r="P55" s="55"/>
      <c r="R55" s="608"/>
      <c r="S55" s="608"/>
      <c r="T55" s="608"/>
      <c r="U55" s="90"/>
      <c r="V55" s="90"/>
      <c r="W55" s="90" t="s">
        <v>664</v>
      </c>
      <c r="X55" s="90" t="s">
        <v>664</v>
      </c>
    </row>
    <row r="56" spans="2:24" ht="12.95" customHeight="1">
      <c r="B56" s="632" t="s">
        <v>665</v>
      </c>
      <c r="C56" s="633"/>
      <c r="D56" s="251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08"/>
      <c r="S56" s="608"/>
      <c r="T56" s="608"/>
      <c r="U56" s="90"/>
      <c r="V56" s="90"/>
      <c r="W56" s="90" t="s">
        <v>666</v>
      </c>
      <c r="X56" s="90" t="s">
        <v>666</v>
      </c>
    </row>
    <row r="57" spans="2:24" ht="12.95" customHeight="1">
      <c r="B57" s="108" t="s">
        <v>27</v>
      </c>
      <c r="C57" s="109"/>
      <c r="D57" s="61">
        <f>$H$14</f>
        <v>53</v>
      </c>
      <c r="E57" s="55"/>
      <c r="F57" s="623" t="s">
        <v>667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608"/>
      <c r="S57" s="608"/>
      <c r="T57" s="608"/>
      <c r="U57" s="90"/>
      <c r="V57" s="90"/>
      <c r="W57" s="90" t="s">
        <v>668</v>
      </c>
      <c r="X57" s="90" t="s">
        <v>668</v>
      </c>
    </row>
    <row r="58" spans="2:24" ht="12.95" customHeight="1">
      <c r="B58" s="108" t="s">
        <v>36</v>
      </c>
      <c r="C58" s="109"/>
      <c r="D58" s="61">
        <f>$D$47</f>
        <v>46</v>
      </c>
      <c r="E58" s="55"/>
      <c r="F58" s="623" t="s">
        <v>669</v>
      </c>
      <c r="G58" s="624"/>
      <c r="H58" s="624"/>
      <c r="I58" s="624"/>
      <c r="J58" s="624"/>
      <c r="K58" s="624"/>
      <c r="L58" s="625"/>
      <c r="M58" s="55"/>
      <c r="N58" s="597" t="s">
        <v>670</v>
      </c>
      <c r="O58" s="622"/>
      <c r="P58" s="113">
        <f>MAX(D6:D12,H6:H12,L6:L12,P6:P12,D17:D23,H17:H23,L17:L23,P17:P23,D28:D34,H28:H34,L28:L34,P28:P34,D39:D45,H39:H45,L39:L45,P39:P45)</f>
        <v>24</v>
      </c>
    </row>
    <row r="59" spans="2:24" ht="12.95" customHeight="1">
      <c r="B59" s="108" t="s">
        <v>34</v>
      </c>
      <c r="C59" s="109"/>
      <c r="D59" s="61">
        <f>$D$25</f>
        <v>44</v>
      </c>
      <c r="E59" s="55"/>
      <c r="F59" s="623" t="s">
        <v>671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4" ht="12.95" customHeight="1">
      <c r="B60" s="108" t="s">
        <v>41</v>
      </c>
      <c r="C60" s="109"/>
      <c r="D60" s="61">
        <f>$P$47</f>
        <v>44</v>
      </c>
      <c r="E60" s="55"/>
      <c r="F60" s="623" t="s">
        <v>672</v>
      </c>
      <c r="G60" s="624"/>
      <c r="H60" s="624"/>
      <c r="I60" s="624"/>
      <c r="J60" s="624"/>
      <c r="K60" s="624"/>
      <c r="L60" s="625"/>
      <c r="M60" s="55"/>
      <c r="N60" s="597" t="s">
        <v>27</v>
      </c>
      <c r="O60" s="622"/>
      <c r="P60" s="113">
        <f>MAX(D14,H14,L14,P14,D25,H25,L25,P25,D36,H36,L36,P36,D47,H47,L47,P47)</f>
        <v>53</v>
      </c>
    </row>
    <row r="61" spans="2:24" ht="12.95" customHeight="1">
      <c r="B61" s="108" t="s">
        <v>21</v>
      </c>
      <c r="C61" s="109"/>
      <c r="D61" s="61">
        <f>$P$14</f>
        <v>41</v>
      </c>
      <c r="E61" s="55"/>
      <c r="F61" s="623" t="s">
        <v>673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4" ht="12.95" customHeight="1">
      <c r="B62" s="108" t="s">
        <v>39</v>
      </c>
      <c r="C62" s="109"/>
      <c r="D62" s="61">
        <f>$L$36</f>
        <v>27</v>
      </c>
      <c r="E62" s="55"/>
      <c r="F62" s="623" t="s">
        <v>674</v>
      </c>
      <c r="G62" s="624"/>
      <c r="H62" s="624"/>
      <c r="I62" s="624"/>
      <c r="J62" s="624"/>
      <c r="K62" s="624"/>
      <c r="L62" s="625"/>
      <c r="M62" s="55"/>
      <c r="N62" s="597" t="s">
        <v>30</v>
      </c>
      <c r="O62" s="622"/>
      <c r="P62" s="117">
        <v>3</v>
      </c>
    </row>
    <row r="63" spans="2:24" ht="12.95" customHeight="1">
      <c r="B63" s="108" t="s">
        <v>22</v>
      </c>
      <c r="C63" s="109"/>
      <c r="D63" s="61">
        <f>$P$25</f>
        <v>22</v>
      </c>
      <c r="E63" s="55"/>
      <c r="F63" s="623" t="s">
        <v>675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4" ht="12.95" customHeight="1">
      <c r="B64" s="108" t="s">
        <v>23</v>
      </c>
      <c r="C64" s="109"/>
      <c r="D64" s="61">
        <f>$H$36</f>
        <v>17</v>
      </c>
      <c r="E64" s="55"/>
      <c r="F64" s="623" t="s">
        <v>676</v>
      </c>
      <c r="G64" s="624"/>
      <c r="H64" s="624"/>
      <c r="I64" s="624"/>
      <c r="J64" s="624"/>
      <c r="K64" s="624"/>
      <c r="L64" s="625"/>
      <c r="M64" s="55"/>
      <c r="N64" s="597" t="s">
        <v>30</v>
      </c>
      <c r="O64" s="622"/>
      <c r="P64" s="209" t="s">
        <v>677</v>
      </c>
    </row>
    <row r="65" spans="2:31" ht="12.95" customHeight="1">
      <c r="B65" s="108" t="s">
        <v>33</v>
      </c>
      <c r="C65" s="109"/>
      <c r="D65" s="61">
        <f>$D$14</f>
        <v>16</v>
      </c>
      <c r="E65" s="55"/>
      <c r="F65" s="623" t="s">
        <v>678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1" ht="12.95" customHeight="1">
      <c r="B66" s="108" t="s">
        <v>24</v>
      </c>
      <c r="C66" s="109"/>
      <c r="D66" s="61">
        <f>$P$36</f>
        <v>16</v>
      </c>
      <c r="E66" s="55"/>
      <c r="F66" s="623" t="s">
        <v>679</v>
      </c>
      <c r="G66" s="624"/>
      <c r="H66" s="624"/>
      <c r="I66" s="624"/>
      <c r="J66" s="624"/>
      <c r="K66" s="624"/>
      <c r="L66" s="625"/>
      <c r="M66" s="55"/>
      <c r="N66" s="203" t="s">
        <v>680</v>
      </c>
      <c r="O66" s="205"/>
      <c r="P66" s="226"/>
    </row>
    <row r="67" spans="2:31" ht="12.95" customHeight="1">
      <c r="B67" s="108" t="s">
        <v>28</v>
      </c>
      <c r="C67" s="109"/>
      <c r="D67" s="61">
        <f>$L$14</f>
        <v>16</v>
      </c>
      <c r="E67" s="55"/>
      <c r="F67" s="623" t="s">
        <v>681</v>
      </c>
      <c r="G67" s="624"/>
      <c r="H67" s="624"/>
      <c r="I67" s="624"/>
      <c r="J67" s="624"/>
      <c r="K67" s="624"/>
      <c r="L67" s="625"/>
      <c r="M67" s="55"/>
      <c r="N67" s="593" t="s">
        <v>682</v>
      </c>
      <c r="O67" s="593"/>
      <c r="P67" s="593"/>
      <c r="Q67" s="252"/>
      <c r="R67" s="83"/>
      <c r="V67" s="54"/>
      <c r="W67" s="86"/>
      <c r="X67" s="55"/>
      <c r="Y67" s="148"/>
      <c r="Z67" s="54"/>
      <c r="AA67" s="86"/>
      <c r="AB67" s="55"/>
      <c r="AC67" s="232"/>
      <c r="AD67" s="54"/>
      <c r="AE67" s="86"/>
    </row>
    <row r="68" spans="2:31" ht="12.95" customHeight="1">
      <c r="B68" s="108" t="s">
        <v>29</v>
      </c>
      <c r="C68" s="109"/>
      <c r="D68" s="61">
        <f>$L$25</f>
        <v>13</v>
      </c>
      <c r="E68" s="55"/>
      <c r="F68" s="623" t="s">
        <v>683</v>
      </c>
      <c r="G68" s="624"/>
      <c r="H68" s="624"/>
      <c r="I68" s="624"/>
      <c r="J68" s="624"/>
      <c r="K68" s="624"/>
      <c r="L68" s="625"/>
      <c r="M68" s="55"/>
      <c r="N68" s="593" t="s">
        <v>684</v>
      </c>
      <c r="O68" s="593"/>
      <c r="P68" s="593"/>
      <c r="Q68" s="252"/>
      <c r="R68" s="83"/>
      <c r="V68" s="54"/>
      <c r="W68" s="86"/>
      <c r="X68" s="55"/>
      <c r="Y68" s="243"/>
      <c r="Z68" s="54"/>
      <c r="AA68" s="86"/>
      <c r="AB68" s="55"/>
      <c r="AC68" s="87"/>
      <c r="AD68" s="54"/>
      <c r="AE68" s="86"/>
    </row>
    <row r="69" spans="2:31" ht="12.95" customHeight="1">
      <c r="B69" s="108" t="s">
        <v>35</v>
      </c>
      <c r="C69" s="109"/>
      <c r="D69" s="61">
        <f>$D$36</f>
        <v>9</v>
      </c>
      <c r="E69" s="55"/>
      <c r="F69" s="623" t="s">
        <v>685</v>
      </c>
      <c r="G69" s="624"/>
      <c r="H69" s="624"/>
      <c r="I69" s="624"/>
      <c r="J69" s="624"/>
      <c r="K69" s="624"/>
      <c r="L69" s="625"/>
      <c r="M69" s="55"/>
      <c r="N69" s="593" t="s">
        <v>686</v>
      </c>
      <c r="O69" s="593"/>
      <c r="P69" s="593"/>
      <c r="Q69" s="252"/>
      <c r="R69" s="83"/>
      <c r="V69" s="55"/>
      <c r="W69" s="55"/>
      <c r="X69" s="55"/>
      <c r="Y69" s="147"/>
      <c r="Z69" s="55"/>
      <c r="AA69" s="55"/>
      <c r="AB69" s="55"/>
      <c r="AC69" s="55"/>
      <c r="AD69" s="55"/>
      <c r="AE69" s="67"/>
    </row>
    <row r="70" spans="2:31" ht="12.95" customHeight="1">
      <c r="B70" s="108" t="s">
        <v>40</v>
      </c>
      <c r="C70" s="109"/>
      <c r="D70" s="61">
        <f>$H$25</f>
        <v>6</v>
      </c>
      <c r="E70" s="55"/>
      <c r="F70" s="623" t="s">
        <v>687</v>
      </c>
      <c r="G70" s="624"/>
      <c r="H70" s="624"/>
      <c r="I70" s="624"/>
      <c r="J70" s="624"/>
      <c r="K70" s="624"/>
      <c r="L70" s="625"/>
      <c r="M70" s="55"/>
      <c r="N70" s="593" t="s">
        <v>688</v>
      </c>
      <c r="O70" s="593"/>
      <c r="P70" s="593"/>
      <c r="Q70" s="252"/>
      <c r="R70" s="83"/>
      <c r="V70" s="54"/>
      <c r="W70" s="86"/>
      <c r="X70" s="55"/>
      <c r="Y70" s="148"/>
      <c r="Z70" s="54"/>
      <c r="AA70" s="86"/>
      <c r="AB70" s="55"/>
      <c r="AC70" s="87"/>
      <c r="AD70" s="54"/>
      <c r="AE70" s="86"/>
    </row>
    <row r="71" spans="2:31" ht="12.95" customHeight="1">
      <c r="B71" s="108" t="s">
        <v>42</v>
      </c>
      <c r="C71" s="109"/>
      <c r="D71" s="61">
        <f>$H$47</f>
        <v>4</v>
      </c>
      <c r="E71" s="55"/>
      <c r="F71" s="623" t="s">
        <v>689</v>
      </c>
      <c r="G71" s="624"/>
      <c r="H71" s="624"/>
      <c r="I71" s="624"/>
      <c r="J71" s="624"/>
      <c r="K71" s="624"/>
      <c r="L71" s="625"/>
      <c r="M71" s="55"/>
      <c r="N71" s="593" t="s">
        <v>690</v>
      </c>
      <c r="O71" s="593"/>
      <c r="P71" s="593"/>
      <c r="Q71" s="252"/>
      <c r="R71" s="83"/>
      <c r="V71" s="54"/>
      <c r="W71" s="86"/>
      <c r="X71" s="55"/>
      <c r="Y71" s="87"/>
      <c r="Z71" s="54"/>
      <c r="AA71" s="86"/>
      <c r="AB71" s="55"/>
      <c r="AC71" s="148"/>
      <c r="AD71" s="54"/>
      <c r="AE71" s="86"/>
    </row>
    <row r="72" spans="2:31" ht="12.95" customHeight="1">
      <c r="B72" s="108" t="s">
        <v>30</v>
      </c>
      <c r="C72" s="109"/>
      <c r="D72" s="61">
        <f>$L$47</f>
        <v>3</v>
      </c>
      <c r="E72" s="55"/>
      <c r="F72" s="623" t="s">
        <v>691</v>
      </c>
      <c r="G72" s="624"/>
      <c r="H72" s="624"/>
      <c r="I72" s="624"/>
      <c r="J72" s="624"/>
      <c r="K72" s="624"/>
      <c r="L72" s="625"/>
      <c r="M72" s="55"/>
      <c r="N72" s="593" t="s">
        <v>692</v>
      </c>
      <c r="O72" s="593"/>
      <c r="P72" s="593"/>
      <c r="Q72" s="252"/>
      <c r="R72" s="83"/>
    </row>
    <row r="73" spans="2:31" ht="12.95" customHeight="1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93" t="s">
        <v>693</v>
      </c>
      <c r="O73" s="593"/>
      <c r="P73" s="593"/>
      <c r="Q73" s="252"/>
      <c r="R73" s="83"/>
    </row>
    <row r="74" spans="2:31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3</v>
      </c>
      <c r="J74" s="120">
        <f>'wk9'!J74+I74</f>
        <v>43</v>
      </c>
      <c r="K74" s="596" t="s">
        <v>694</v>
      </c>
      <c r="L74" s="596"/>
      <c r="M74" s="55"/>
      <c r="N74" s="593" t="s">
        <v>695</v>
      </c>
      <c r="O74" s="593"/>
      <c r="P74" s="593"/>
      <c r="Q74" s="253"/>
      <c r="R74" s="83"/>
    </row>
    <row r="75" spans="2:31" ht="12.95" customHeight="1">
      <c r="B75" s="592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5</v>
      </c>
      <c r="J75" s="123">
        <f>'wk9'!J75+I75</f>
        <v>37</v>
      </c>
      <c r="K75" s="596" t="s">
        <v>696</v>
      </c>
      <c r="L75" s="596"/>
      <c r="M75" s="55"/>
      <c r="N75" s="653" t="str">
        <f>'wk11'!$B$3</f>
        <v>OFF: IND &amp; NO</v>
      </c>
      <c r="O75" s="654"/>
      <c r="P75" s="655"/>
    </row>
    <row r="76" spans="2:31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2">
    <mergeCell ref="R55:T55"/>
    <mergeCell ref="R56:T56"/>
    <mergeCell ref="R57:T57"/>
    <mergeCell ref="R50:T50"/>
    <mergeCell ref="R51:T51"/>
    <mergeCell ref="R52:T52"/>
    <mergeCell ref="R53:T53"/>
    <mergeCell ref="R54:T54"/>
    <mergeCell ref="F1:L2"/>
    <mergeCell ref="N75:P75"/>
    <mergeCell ref="J27:K27"/>
    <mergeCell ref="N73:P73"/>
    <mergeCell ref="N16:O16"/>
    <mergeCell ref="N67:P67"/>
    <mergeCell ref="N68:P68"/>
    <mergeCell ref="N69:P69"/>
    <mergeCell ref="F63:L63"/>
    <mergeCell ref="F64:L64"/>
    <mergeCell ref="F62:L62"/>
    <mergeCell ref="F66:L66"/>
    <mergeCell ref="F68:L68"/>
    <mergeCell ref="G75:H75"/>
    <mergeCell ref="K75:L75"/>
    <mergeCell ref="F70:L70"/>
    <mergeCell ref="G74:H74"/>
    <mergeCell ref="K74:L74"/>
    <mergeCell ref="B27:C27"/>
    <mergeCell ref="F27:G27"/>
    <mergeCell ref="B38:C38"/>
    <mergeCell ref="F71:L71"/>
    <mergeCell ref="N38:O38"/>
    <mergeCell ref="N72:P72"/>
    <mergeCell ref="N70:P70"/>
    <mergeCell ref="N27:O27"/>
    <mergeCell ref="F58:L58"/>
    <mergeCell ref="F59:L59"/>
    <mergeCell ref="F61:L61"/>
    <mergeCell ref="F60:L60"/>
    <mergeCell ref="F69:L69"/>
    <mergeCell ref="F38:G38"/>
    <mergeCell ref="F65:L65"/>
    <mergeCell ref="F67:L67"/>
    <mergeCell ref="F72:L72"/>
    <mergeCell ref="N58:O58"/>
    <mergeCell ref="N60:O60"/>
    <mergeCell ref="N62:O62"/>
    <mergeCell ref="B75:C75"/>
    <mergeCell ref="N64:O64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</mergeCells>
  <pageMargins left="0" right="0" top="9.0000000000000024E-2" bottom="0" header="0.13" footer="0.5"/>
  <pageSetup paperSize="9" scale="78" orientation="portrait" r:id="rId1"/>
  <headerFooter>
    <oddHeader>&amp;L&amp;N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U76"/>
  <sheetViews>
    <sheetView view="pageBreakPreview" topLeftCell="A33" zoomScale="180" workbookViewId="0">
      <selection activeCell="K35" sqref="K28:K3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2" width="4" customWidth="1"/>
    <col min="13" max="14" width="3.7109375" customWidth="1"/>
    <col min="15" max="15" width="15.7109375" customWidth="1"/>
    <col min="16" max="17" width="3.7109375" customWidth="1"/>
    <col min="18" max="18" width="11.85546875" customWidth="1"/>
    <col min="19" max="19" width="3.7109375" customWidth="1"/>
    <col min="20" max="20" width="9" customWidth="1"/>
    <col min="21" max="26" width="3.7109375" customWidth="1"/>
  </cols>
  <sheetData>
    <row r="1" spans="2:16" ht="12.95" customHeight="1">
      <c r="B1" s="583">
        <v>2025</v>
      </c>
      <c r="C1" s="583"/>
      <c r="D1" s="54"/>
      <c r="E1" s="254"/>
      <c r="F1" s="585" t="s">
        <v>304</v>
      </c>
      <c r="G1" s="585"/>
      <c r="H1" s="585"/>
      <c r="I1" s="585"/>
      <c r="J1" s="585"/>
      <c r="K1" s="585"/>
      <c r="L1" s="585"/>
      <c r="M1" s="254"/>
      <c r="N1" s="254"/>
      <c r="O1" s="254"/>
      <c r="P1" s="254"/>
    </row>
    <row r="2" spans="2:16" ht="12.95" customHeight="1">
      <c r="B2" s="54" t="s">
        <v>697</v>
      </c>
      <c r="C2" s="54"/>
      <c r="D2" s="55"/>
      <c r="E2" s="254"/>
      <c r="F2" s="585"/>
      <c r="G2" s="585"/>
      <c r="H2" s="585"/>
      <c r="I2" s="585"/>
      <c r="J2" s="585"/>
      <c r="K2" s="585"/>
      <c r="L2" s="585"/>
      <c r="M2" s="254"/>
      <c r="N2" s="254"/>
      <c r="O2" s="254"/>
      <c r="P2" s="254"/>
    </row>
    <row r="3" spans="2:16" ht="12.95" customHeight="1">
      <c r="B3" s="53" t="s">
        <v>698</v>
      </c>
      <c r="C3" s="53"/>
      <c r="D3" s="53"/>
      <c r="E3" s="255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</row>
    <row r="4" spans="2:16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</row>
    <row r="6" spans="2:16" ht="12.95" customHeight="1">
      <c r="B6" s="59" t="s">
        <v>65</v>
      </c>
      <c r="C6" s="257" t="s">
        <v>66</v>
      </c>
      <c r="D6" s="61">
        <v>0</v>
      </c>
      <c r="E6" s="55"/>
      <c r="F6" s="59" t="s">
        <v>65</v>
      </c>
      <c r="G6" s="60" t="s">
        <v>649</v>
      </c>
      <c r="H6" s="61">
        <v>3</v>
      </c>
      <c r="I6" s="55"/>
      <c r="J6" s="59" t="s">
        <v>65</v>
      </c>
      <c r="K6" s="60" t="s">
        <v>68</v>
      </c>
      <c r="L6" s="61">
        <v>6</v>
      </c>
      <c r="M6" s="55"/>
      <c r="N6" s="59" t="s">
        <v>65</v>
      </c>
      <c r="O6" s="60" t="s">
        <v>69</v>
      </c>
      <c r="P6" s="61">
        <v>3</v>
      </c>
    </row>
    <row r="7" spans="2:16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699</v>
      </c>
      <c r="L7" s="61">
        <v>0</v>
      </c>
      <c r="M7" s="55"/>
      <c r="N7" s="59" t="s">
        <v>70</v>
      </c>
      <c r="O7" s="60" t="s">
        <v>74</v>
      </c>
      <c r="P7" s="61">
        <v>6</v>
      </c>
    </row>
    <row r="8" spans="2:16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0" t="s">
        <v>72</v>
      </c>
      <c r="H8" s="61">
        <v>15</v>
      </c>
      <c r="I8" s="55"/>
      <c r="J8" s="59" t="s">
        <v>70</v>
      </c>
      <c r="K8" s="60" t="s">
        <v>77</v>
      </c>
      <c r="L8" s="61">
        <v>6</v>
      </c>
      <c r="M8" s="55"/>
      <c r="N8" s="59" t="s">
        <v>70</v>
      </c>
      <c r="O8" s="60" t="s">
        <v>508</v>
      </c>
      <c r="P8" s="61">
        <v>6</v>
      </c>
    </row>
    <row r="9" spans="2:16" ht="12.95" customHeight="1">
      <c r="B9" s="59" t="s">
        <v>79</v>
      </c>
      <c r="C9" s="60" t="s">
        <v>88</v>
      </c>
      <c r="D9" s="61">
        <v>0</v>
      </c>
      <c r="E9" s="55"/>
      <c r="F9" s="59" t="s">
        <v>79</v>
      </c>
      <c r="G9" s="60" t="s">
        <v>89</v>
      </c>
      <c r="H9" s="61">
        <v>0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83</v>
      </c>
      <c r="P9" s="61">
        <v>0</v>
      </c>
    </row>
    <row r="10" spans="2:16" ht="12.95" customHeight="1">
      <c r="B10" s="59" t="s">
        <v>79</v>
      </c>
      <c r="C10" s="60" t="s">
        <v>80</v>
      </c>
      <c r="D10" s="61">
        <v>3</v>
      </c>
      <c r="E10" s="55"/>
      <c r="F10" s="59" t="s">
        <v>79</v>
      </c>
      <c r="G10" s="60" t="s">
        <v>85</v>
      </c>
      <c r="H10" s="61">
        <v>6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650</v>
      </c>
      <c r="P10" s="61">
        <v>0</v>
      </c>
    </row>
    <row r="11" spans="2:16" ht="12.95" customHeight="1">
      <c r="B11" s="59" t="s">
        <v>79</v>
      </c>
      <c r="C11" s="60" t="s">
        <v>308</v>
      </c>
      <c r="D11" s="61">
        <v>0</v>
      </c>
      <c r="E11" s="55"/>
      <c r="F11" s="59" t="s">
        <v>79</v>
      </c>
      <c r="G11" s="60" t="s">
        <v>254</v>
      </c>
      <c r="H11" s="61">
        <v>3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359</v>
      </c>
      <c r="P11" s="61">
        <v>0</v>
      </c>
    </row>
    <row r="12" spans="2:16" ht="12.95" customHeight="1">
      <c r="B12" s="59" t="s">
        <v>92</v>
      </c>
      <c r="C12" s="55" t="s">
        <v>93</v>
      </c>
      <c r="D12" s="61">
        <v>5</v>
      </c>
      <c r="E12" s="55"/>
      <c r="F12" s="59" t="s">
        <v>92</v>
      </c>
      <c r="G12" s="60" t="s">
        <v>700</v>
      </c>
      <c r="H12" s="61">
        <v>12</v>
      </c>
      <c r="I12" s="55"/>
      <c r="J12" s="59" t="s">
        <v>92</v>
      </c>
      <c r="K12" s="60" t="s">
        <v>701</v>
      </c>
      <c r="L12" s="61">
        <v>10</v>
      </c>
      <c r="M12" s="55"/>
      <c r="N12" s="59" t="s">
        <v>92</v>
      </c>
      <c r="O12" s="60" t="s">
        <v>651</v>
      </c>
      <c r="P12" s="61">
        <v>11</v>
      </c>
    </row>
    <row r="13" spans="2:16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360</v>
      </c>
      <c r="H13" s="61">
        <v>0</v>
      </c>
      <c r="I13" s="55"/>
      <c r="J13" s="59" t="s">
        <v>97</v>
      </c>
      <c r="K13" s="60" t="s">
        <v>311</v>
      </c>
      <c r="L13" s="61">
        <v>6</v>
      </c>
      <c r="M13" s="55"/>
      <c r="N13" s="59" t="s">
        <v>97</v>
      </c>
      <c r="O13" s="60" t="s">
        <v>101</v>
      </c>
      <c r="P13" s="61">
        <v>0</v>
      </c>
    </row>
    <row r="14" spans="2:16" ht="12.95" customHeight="1">
      <c r="B14" s="59"/>
      <c r="C14" s="64" t="s">
        <v>102</v>
      </c>
      <c r="D14" s="198">
        <f>SUM(D6:D13)</f>
        <v>8</v>
      </c>
      <c r="E14" s="55"/>
      <c r="F14" s="59"/>
      <c r="G14" s="66" t="s">
        <v>102</v>
      </c>
      <c r="H14" s="198">
        <f>SUM(H6:H13)</f>
        <v>39</v>
      </c>
      <c r="I14" s="55"/>
      <c r="J14" s="59"/>
      <c r="K14" s="64" t="s">
        <v>102</v>
      </c>
      <c r="L14" s="198">
        <f>SUM(L6:L13)</f>
        <v>28</v>
      </c>
      <c r="M14" s="55"/>
      <c r="N14" s="59"/>
      <c r="O14" s="64" t="s">
        <v>102</v>
      </c>
      <c r="P14" s="198">
        <f>SUM(P6:P13)</f>
        <v>26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258" t="s">
        <v>313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</row>
    <row r="17" spans="2:16" ht="12.95" customHeight="1">
      <c r="B17" s="59" t="s">
        <v>65</v>
      </c>
      <c r="C17" s="60" t="s">
        <v>104</v>
      </c>
      <c r="D17" s="61">
        <v>0</v>
      </c>
      <c r="E17" s="55"/>
      <c r="F17" s="59" t="s">
        <v>65</v>
      </c>
      <c r="G17" s="60" t="s">
        <v>105</v>
      </c>
      <c r="H17" s="61">
        <v>7</v>
      </c>
      <c r="I17" s="55"/>
      <c r="J17" s="59" t="s">
        <v>65</v>
      </c>
      <c r="K17" s="60" t="s">
        <v>106</v>
      </c>
      <c r="L17" s="61">
        <v>0</v>
      </c>
      <c r="M17" s="55"/>
      <c r="N17" s="59" t="s">
        <v>65</v>
      </c>
      <c r="O17" s="158" t="s">
        <v>107</v>
      </c>
      <c r="P17" s="61">
        <v>30</v>
      </c>
    </row>
    <row r="18" spans="2:16" ht="12.95" customHeight="1">
      <c r="B18" s="59" t="s">
        <v>70</v>
      </c>
      <c r="C18" s="60" t="s">
        <v>108</v>
      </c>
      <c r="D18" s="61">
        <v>12</v>
      </c>
      <c r="E18" s="55"/>
      <c r="F18" s="59" t="s">
        <v>70</v>
      </c>
      <c r="G18" s="60" t="s">
        <v>73</v>
      </c>
      <c r="H18" s="61">
        <v>0</v>
      </c>
      <c r="I18" s="55"/>
      <c r="J18" s="59" t="s">
        <v>70</v>
      </c>
      <c r="K18" s="60" t="s">
        <v>110</v>
      </c>
      <c r="L18" s="61">
        <v>0</v>
      </c>
      <c r="M18" s="55"/>
      <c r="N18" s="59" t="s">
        <v>70</v>
      </c>
      <c r="O18" s="158" t="s">
        <v>702</v>
      </c>
      <c r="P18" s="61">
        <v>15</v>
      </c>
    </row>
    <row r="19" spans="2:16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314</v>
      </c>
      <c r="L19" s="61">
        <v>0</v>
      </c>
      <c r="M19" s="55"/>
      <c r="N19" s="59" t="s">
        <v>70</v>
      </c>
      <c r="O19" s="158" t="s">
        <v>607</v>
      </c>
      <c r="P19" s="61">
        <v>0</v>
      </c>
    </row>
    <row r="20" spans="2:16" ht="12.95" customHeight="1">
      <c r="B20" s="59" t="s">
        <v>79</v>
      </c>
      <c r="C20" s="60" t="s">
        <v>116</v>
      </c>
      <c r="D20" s="61">
        <v>0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158" t="s">
        <v>127</v>
      </c>
      <c r="P20" s="61">
        <v>0</v>
      </c>
    </row>
    <row r="21" spans="2:16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121</v>
      </c>
      <c r="H21" s="61">
        <v>3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3</v>
      </c>
    </row>
    <row r="22" spans="2:16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513</v>
      </c>
      <c r="H22" s="61">
        <v>0</v>
      </c>
      <c r="I22" s="55"/>
      <c r="J22" s="59" t="s">
        <v>79</v>
      </c>
      <c r="K22" s="60" t="s">
        <v>118</v>
      </c>
      <c r="L22" s="61">
        <v>0</v>
      </c>
      <c r="M22" s="55"/>
      <c r="N22" s="59" t="s">
        <v>79</v>
      </c>
      <c r="O22" s="247" t="s">
        <v>149</v>
      </c>
      <c r="P22" s="61">
        <v>0</v>
      </c>
    </row>
    <row r="23" spans="2:16" ht="12.95" customHeight="1">
      <c r="B23" s="59" t="s">
        <v>92</v>
      </c>
      <c r="C23" s="60" t="s">
        <v>128</v>
      </c>
      <c r="D23" s="61">
        <v>6</v>
      </c>
      <c r="E23" s="55"/>
      <c r="F23" s="59" t="s">
        <v>92</v>
      </c>
      <c r="G23" s="60" t="s">
        <v>129</v>
      </c>
      <c r="H23" s="61">
        <v>0</v>
      </c>
      <c r="I23" s="55"/>
      <c r="J23" s="59" t="s">
        <v>92</v>
      </c>
      <c r="K23" s="60" t="s">
        <v>130</v>
      </c>
      <c r="L23" s="61">
        <v>10</v>
      </c>
      <c r="M23" s="55"/>
      <c r="N23" s="59" t="s">
        <v>92</v>
      </c>
      <c r="O23" s="158" t="s">
        <v>317</v>
      </c>
      <c r="P23" s="61">
        <v>8</v>
      </c>
    </row>
    <row r="24" spans="2:16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514</v>
      </c>
      <c r="P24" s="61">
        <v>0</v>
      </c>
    </row>
    <row r="25" spans="2:16" ht="12.95" customHeight="1">
      <c r="B25" s="59"/>
      <c r="C25" s="64" t="s">
        <v>102</v>
      </c>
      <c r="D25" s="198">
        <f>SUM(D17:D24)</f>
        <v>18</v>
      </c>
      <c r="E25" s="55"/>
      <c r="F25" s="59"/>
      <c r="G25" s="66" t="s">
        <v>102</v>
      </c>
      <c r="H25" s="198">
        <f>SUM(H17:H24)</f>
        <v>10</v>
      </c>
      <c r="I25" s="55"/>
      <c r="J25" s="59"/>
      <c r="K25" s="64" t="s">
        <v>102</v>
      </c>
      <c r="L25" s="198">
        <f>SUM(L17:L24)</f>
        <v>10</v>
      </c>
      <c r="M25" s="55"/>
      <c r="N25" s="59"/>
      <c r="O25" s="64" t="s">
        <v>102</v>
      </c>
      <c r="P25" s="198">
        <f>SUM(P17:P24)</f>
        <v>56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</row>
    <row r="28" spans="2:16" ht="12.95" customHeight="1">
      <c r="B28" s="59" t="s">
        <v>65</v>
      </c>
      <c r="C28" s="60" t="s">
        <v>611</v>
      </c>
      <c r="D28" s="61">
        <v>9</v>
      </c>
      <c r="E28" s="55"/>
      <c r="F28" s="59" t="s">
        <v>65</v>
      </c>
      <c r="G28" s="60" t="s">
        <v>703</v>
      </c>
      <c r="H28" s="61">
        <v>3</v>
      </c>
      <c r="I28" s="55"/>
      <c r="J28" s="59" t="s">
        <v>65</v>
      </c>
      <c r="K28" s="60" t="s">
        <v>258</v>
      </c>
      <c r="L28" s="61">
        <v>6</v>
      </c>
      <c r="M28" s="55"/>
      <c r="N28" s="59" t="s">
        <v>65</v>
      </c>
      <c r="O28" s="60" t="s">
        <v>139</v>
      </c>
      <c r="P28" s="61">
        <v>0</v>
      </c>
    </row>
    <row r="29" spans="2:16" ht="12.95" customHeight="1">
      <c r="B29" s="59" t="s">
        <v>70</v>
      </c>
      <c r="C29" s="60" t="s">
        <v>140</v>
      </c>
      <c r="D29" s="61">
        <v>15</v>
      </c>
      <c r="E29" s="55"/>
      <c r="F29" s="59" t="s">
        <v>70</v>
      </c>
      <c r="G29" s="60" t="s">
        <v>425</v>
      </c>
      <c r="H29" s="61">
        <v>0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60" t="s">
        <v>363</v>
      </c>
      <c r="P29" s="61">
        <v>0</v>
      </c>
    </row>
    <row r="30" spans="2:16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115</v>
      </c>
      <c r="H30" s="61">
        <v>0</v>
      </c>
      <c r="I30" s="55"/>
      <c r="J30" s="59" t="s">
        <v>70</v>
      </c>
      <c r="K30" s="60" t="s">
        <v>146</v>
      </c>
      <c r="L30" s="61">
        <v>12</v>
      </c>
      <c r="M30" s="55"/>
      <c r="N30" s="59" t="s">
        <v>70</v>
      </c>
      <c r="O30" s="60" t="s">
        <v>147</v>
      </c>
      <c r="P30" s="61">
        <v>0</v>
      </c>
    </row>
    <row r="31" spans="2:16" ht="12.95" customHeight="1">
      <c r="B31" s="59" t="s">
        <v>79</v>
      </c>
      <c r="C31" s="60" t="s">
        <v>319</v>
      </c>
      <c r="D31" s="61">
        <v>0</v>
      </c>
      <c r="E31" s="55"/>
      <c r="F31" s="59" t="s">
        <v>79</v>
      </c>
      <c r="G31" s="60" t="s">
        <v>259</v>
      </c>
      <c r="H31" s="61">
        <v>0</v>
      </c>
      <c r="I31" s="55"/>
      <c r="J31" s="59" t="s">
        <v>79</v>
      </c>
      <c r="K31" s="521" t="s">
        <v>150</v>
      </c>
      <c r="L31" s="61">
        <v>0</v>
      </c>
      <c r="M31" s="55"/>
      <c r="N31" s="59" t="s">
        <v>79</v>
      </c>
      <c r="O31" s="60" t="s">
        <v>151</v>
      </c>
      <c r="P31" s="61">
        <v>3</v>
      </c>
    </row>
    <row r="32" spans="2:16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613</v>
      </c>
      <c r="H32" s="61">
        <v>0</v>
      </c>
      <c r="I32" s="55"/>
      <c r="J32" s="59" t="s">
        <v>79</v>
      </c>
      <c r="K32" s="60" t="s">
        <v>154</v>
      </c>
      <c r="L32" s="61">
        <v>3</v>
      </c>
      <c r="M32" s="55"/>
      <c r="N32" s="59" t="s">
        <v>79</v>
      </c>
      <c r="O32" s="521" t="s">
        <v>653</v>
      </c>
      <c r="P32" s="61">
        <v>0</v>
      </c>
    </row>
    <row r="33" spans="2:16" ht="12.95" customHeight="1">
      <c r="B33" s="59" t="s">
        <v>79</v>
      </c>
      <c r="C33" s="60" t="s">
        <v>156</v>
      </c>
      <c r="D33" s="61">
        <v>3</v>
      </c>
      <c r="E33" s="55"/>
      <c r="F33" s="59" t="s">
        <v>79</v>
      </c>
      <c r="G33" s="60" t="s">
        <v>654</v>
      </c>
      <c r="H33" s="61">
        <v>0</v>
      </c>
      <c r="I33" s="55"/>
      <c r="J33" s="59" t="s">
        <v>79</v>
      </c>
      <c r="K33" s="60" t="s">
        <v>365</v>
      </c>
      <c r="L33" s="61">
        <v>3</v>
      </c>
      <c r="M33" s="55"/>
      <c r="N33" s="59" t="s">
        <v>79</v>
      </c>
      <c r="O33" s="60" t="s">
        <v>155</v>
      </c>
      <c r="P33" s="61">
        <v>0</v>
      </c>
    </row>
    <row r="34" spans="2:16" ht="12.95" customHeight="1">
      <c r="B34" s="59" t="s">
        <v>92</v>
      </c>
      <c r="C34" s="60" t="s">
        <v>562</v>
      </c>
      <c r="D34" s="61">
        <v>9</v>
      </c>
      <c r="E34" s="55"/>
      <c r="F34" s="59" t="s">
        <v>92</v>
      </c>
      <c r="G34" s="60" t="s">
        <v>161</v>
      </c>
      <c r="H34" s="61">
        <v>8</v>
      </c>
      <c r="I34" s="55"/>
      <c r="J34" s="59" t="s">
        <v>92</v>
      </c>
      <c r="K34" s="60" t="s">
        <v>162</v>
      </c>
      <c r="L34" s="61">
        <v>6</v>
      </c>
      <c r="M34" s="55"/>
      <c r="N34" s="59" t="s">
        <v>92</v>
      </c>
      <c r="O34" s="60" t="s">
        <v>262</v>
      </c>
      <c r="P34" s="61">
        <v>10</v>
      </c>
    </row>
    <row r="35" spans="2:16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6" ht="12.95" customHeight="1">
      <c r="B36" s="59"/>
      <c r="C36" s="64" t="s">
        <v>102</v>
      </c>
      <c r="D36" s="198">
        <f>SUM(D28:D35)</f>
        <v>36</v>
      </c>
      <c r="E36" s="55"/>
      <c r="F36" s="59"/>
      <c r="G36" s="64" t="s">
        <v>102</v>
      </c>
      <c r="H36" s="198">
        <f>SUM(H28:H35)</f>
        <v>11</v>
      </c>
      <c r="I36" s="55"/>
      <c r="J36" s="59"/>
      <c r="K36" s="64" t="s">
        <v>102</v>
      </c>
      <c r="L36" s="198">
        <f>SUM(L28:L35)</f>
        <v>30</v>
      </c>
      <c r="M36" s="55"/>
      <c r="N36" s="60"/>
      <c r="O36" s="66" t="s">
        <v>102</v>
      </c>
      <c r="P36" s="198">
        <f>SUM(P28:P35)</f>
        <v>13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16" ht="12.95" customHeight="1">
      <c r="B39" s="59" t="s">
        <v>65</v>
      </c>
      <c r="C39" s="60" t="s">
        <v>168</v>
      </c>
      <c r="D39" s="61">
        <v>0</v>
      </c>
      <c r="E39" s="55"/>
      <c r="F39" s="59" t="s">
        <v>65</v>
      </c>
      <c r="G39" s="60" t="s">
        <v>471</v>
      </c>
      <c r="H39" s="61">
        <v>0</v>
      </c>
      <c r="I39" s="55"/>
      <c r="J39" s="59" t="s">
        <v>65</v>
      </c>
      <c r="K39" s="60" t="s">
        <v>704</v>
      </c>
      <c r="L39" s="61">
        <v>3</v>
      </c>
      <c r="M39" s="55"/>
      <c r="N39" s="59" t="s">
        <v>65</v>
      </c>
      <c r="O39" s="60" t="s">
        <v>171</v>
      </c>
      <c r="P39" s="61">
        <v>12</v>
      </c>
    </row>
    <row r="40" spans="2:16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656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6</v>
      </c>
    </row>
    <row r="41" spans="2:16" ht="12.95" customHeight="1">
      <c r="B41" s="59" t="s">
        <v>70</v>
      </c>
      <c r="C41" s="60" t="s">
        <v>473</v>
      </c>
      <c r="D41" s="61">
        <v>0</v>
      </c>
      <c r="E41" s="55"/>
      <c r="F41" s="59" t="s">
        <v>70</v>
      </c>
      <c r="G41" s="60" t="s">
        <v>616</v>
      </c>
      <c r="H41" s="61">
        <v>6</v>
      </c>
      <c r="I41" s="55"/>
      <c r="J41" s="59" t="s">
        <v>70</v>
      </c>
      <c r="K41" s="60" t="s">
        <v>174</v>
      </c>
      <c r="L41" s="61">
        <v>3</v>
      </c>
      <c r="M41" s="55"/>
      <c r="N41" s="59" t="s">
        <v>70</v>
      </c>
      <c r="O41" s="60" t="s">
        <v>179</v>
      </c>
      <c r="P41" s="61">
        <v>0</v>
      </c>
    </row>
    <row r="42" spans="2:16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61">
        <v>0</v>
      </c>
    </row>
    <row r="43" spans="2:16" ht="12.95" customHeight="1">
      <c r="B43" s="59" t="s">
        <v>79</v>
      </c>
      <c r="C43" s="60" t="s">
        <v>566</v>
      </c>
      <c r="D43" s="61">
        <v>0</v>
      </c>
      <c r="E43" s="55"/>
      <c r="F43" s="59" t="s">
        <v>79</v>
      </c>
      <c r="G43" s="60" t="s">
        <v>367</v>
      </c>
      <c r="H43" s="61">
        <v>3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191</v>
      </c>
      <c r="P43" s="61">
        <v>0</v>
      </c>
    </row>
    <row r="44" spans="2:16" ht="12.95" customHeight="1">
      <c r="B44" s="59" t="s">
        <v>79</v>
      </c>
      <c r="C44" s="60" t="s">
        <v>188</v>
      </c>
      <c r="D44" s="61">
        <v>6</v>
      </c>
      <c r="E44" s="55"/>
      <c r="F44" s="59" t="s">
        <v>79</v>
      </c>
      <c r="G44" s="60" t="s">
        <v>189</v>
      </c>
      <c r="H44" s="61">
        <v>0</v>
      </c>
      <c r="I44" s="55"/>
      <c r="J44" s="59" t="s">
        <v>79</v>
      </c>
      <c r="K44" s="60" t="s">
        <v>426</v>
      </c>
      <c r="L44" s="61">
        <v>3</v>
      </c>
      <c r="M44" s="55"/>
      <c r="N44" s="59" t="s">
        <v>79</v>
      </c>
      <c r="O44" s="60" t="s">
        <v>368</v>
      </c>
      <c r="P44" s="61">
        <v>0</v>
      </c>
    </row>
    <row r="45" spans="2:16" ht="12.95" customHeight="1">
      <c r="B45" s="59" t="s">
        <v>92</v>
      </c>
      <c r="C45" s="60" t="s">
        <v>192</v>
      </c>
      <c r="D45" s="61">
        <v>10</v>
      </c>
      <c r="E45" s="55"/>
      <c r="F45" s="59" t="s">
        <v>92</v>
      </c>
      <c r="G45" s="60" t="s">
        <v>371</v>
      </c>
      <c r="H45" s="61">
        <v>7</v>
      </c>
      <c r="I45" s="55"/>
      <c r="J45" s="59" t="s">
        <v>92</v>
      </c>
      <c r="K45" s="259" t="s">
        <v>194</v>
      </c>
      <c r="L45" s="61">
        <v>10</v>
      </c>
      <c r="M45" s="55"/>
      <c r="N45" s="59" t="s">
        <v>92</v>
      </c>
      <c r="O45" s="60" t="s">
        <v>195</v>
      </c>
      <c r="P45" s="61">
        <v>16</v>
      </c>
    </row>
    <row r="46" spans="2:16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</row>
    <row r="47" spans="2:16" ht="12.95" customHeight="1">
      <c r="B47" s="59"/>
      <c r="C47" s="64" t="s">
        <v>102</v>
      </c>
      <c r="D47" s="198">
        <f>SUM(D39:D46)</f>
        <v>16</v>
      </c>
      <c r="E47" s="55"/>
      <c r="F47" s="59"/>
      <c r="G47" s="64" t="s">
        <v>102</v>
      </c>
      <c r="H47" s="198">
        <f>SUM(H39:H46)</f>
        <v>16</v>
      </c>
      <c r="I47" s="55"/>
      <c r="J47" s="59"/>
      <c r="K47" s="64" t="s">
        <v>102</v>
      </c>
      <c r="L47" s="198">
        <f>SUM(L39:L46)</f>
        <v>19</v>
      </c>
      <c r="M47" s="55"/>
      <c r="N47" s="59"/>
      <c r="O47" s="64" t="s">
        <v>102</v>
      </c>
      <c r="P47" s="198">
        <f>SUM(P39:P46)</f>
        <v>34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1" ht="12.95" customHeight="1">
      <c r="B49" s="678" t="s">
        <v>200</v>
      </c>
      <c r="C49" s="678"/>
      <c r="D49" s="678"/>
      <c r="E49" s="678"/>
      <c r="F49" s="678"/>
      <c r="G49" s="678"/>
      <c r="H49" s="678"/>
      <c r="I49" s="678"/>
      <c r="J49" s="678"/>
      <c r="K49" s="678"/>
      <c r="L49" s="678"/>
      <c r="M49" s="678"/>
      <c r="N49" s="678"/>
      <c r="O49" s="260" t="s">
        <v>697</v>
      </c>
      <c r="P49" s="261"/>
      <c r="R49" s="185"/>
      <c r="S49" s="114"/>
      <c r="T49" s="115"/>
    </row>
    <row r="50" spans="2:21" ht="12.95" customHeight="1">
      <c r="B50" s="169"/>
      <c r="C50" s="74" t="s">
        <v>23</v>
      </c>
      <c r="D50" s="75">
        <f>H36</f>
        <v>11</v>
      </c>
      <c r="E50" s="78"/>
      <c r="F50" s="137"/>
      <c r="G50" s="74" t="s">
        <v>327</v>
      </c>
      <c r="H50" s="75">
        <f>L25</f>
        <v>10</v>
      </c>
      <c r="I50" s="78"/>
      <c r="J50" s="533" t="s">
        <v>203</v>
      </c>
      <c r="K50" s="74" t="s">
        <v>28</v>
      </c>
      <c r="L50" s="75">
        <f>L14</f>
        <v>28</v>
      </c>
      <c r="M50" s="78"/>
      <c r="N50" s="536" t="s">
        <v>201</v>
      </c>
      <c r="O50" s="74" t="s">
        <v>269</v>
      </c>
      <c r="P50" s="81">
        <f>H14</f>
        <v>39</v>
      </c>
      <c r="R50" s="608"/>
      <c r="S50" s="608"/>
      <c r="T50" s="608"/>
      <c r="U50" s="90"/>
    </row>
    <row r="51" spans="2:21" ht="12.95" customHeight="1">
      <c r="B51" s="531" t="s">
        <v>201</v>
      </c>
      <c r="C51" s="54" t="s">
        <v>705</v>
      </c>
      <c r="D51" s="86">
        <f>P47</f>
        <v>34</v>
      </c>
      <c r="E51" s="86"/>
      <c r="F51" s="532" t="s">
        <v>203</v>
      </c>
      <c r="G51" s="54" t="s">
        <v>34</v>
      </c>
      <c r="H51" s="86">
        <f>D25</f>
        <v>18</v>
      </c>
      <c r="I51" s="55"/>
      <c r="J51" s="95"/>
      <c r="K51" s="54" t="s">
        <v>271</v>
      </c>
      <c r="L51" s="86">
        <f>D14</f>
        <v>8</v>
      </c>
      <c r="M51" s="55"/>
      <c r="N51" s="95"/>
      <c r="O51" s="54" t="s">
        <v>40</v>
      </c>
      <c r="P51" s="89">
        <f>H25</f>
        <v>10</v>
      </c>
      <c r="R51" s="608"/>
      <c r="S51" s="608"/>
      <c r="T51" s="608"/>
      <c r="U51" s="90"/>
    </row>
    <row r="52" spans="2:21" ht="12.95" customHeight="1">
      <c r="B52" s="91"/>
      <c r="E52" s="55"/>
      <c r="F52" s="67"/>
      <c r="I52" s="55"/>
      <c r="J52" s="67"/>
      <c r="M52" s="55"/>
      <c r="N52" s="55"/>
      <c r="P52" s="172"/>
      <c r="R52" s="608"/>
      <c r="S52" s="608"/>
      <c r="T52" s="608"/>
      <c r="U52" s="90"/>
    </row>
    <row r="53" spans="2:21" ht="12.95" customHeight="1">
      <c r="B53" s="531" t="s">
        <v>201</v>
      </c>
      <c r="C53" s="54" t="s">
        <v>273</v>
      </c>
      <c r="D53" s="86">
        <f>L47</f>
        <v>19</v>
      </c>
      <c r="E53" s="55"/>
      <c r="F53" s="535" t="s">
        <v>201</v>
      </c>
      <c r="G53" s="54" t="s">
        <v>373</v>
      </c>
      <c r="H53" s="86">
        <f>P14</f>
        <v>26</v>
      </c>
      <c r="I53" s="55"/>
      <c r="J53" s="535" t="s">
        <v>201</v>
      </c>
      <c r="K53" s="54" t="s">
        <v>207</v>
      </c>
      <c r="L53" s="86">
        <f>P25</f>
        <v>56</v>
      </c>
      <c r="M53" s="55"/>
      <c r="N53" s="95"/>
      <c r="O53" s="54" t="s">
        <v>206</v>
      </c>
      <c r="P53" s="89">
        <f>P36</f>
        <v>13</v>
      </c>
      <c r="R53" s="608"/>
      <c r="S53" s="608"/>
      <c r="T53" s="608"/>
      <c r="U53" s="90"/>
    </row>
    <row r="54" spans="2:21" ht="12.95" customHeight="1">
      <c r="B54" s="173"/>
      <c r="C54" s="98" t="s">
        <v>42</v>
      </c>
      <c r="D54" s="99">
        <f>H47</f>
        <v>16</v>
      </c>
      <c r="E54" s="98"/>
      <c r="F54" s="99"/>
      <c r="G54" s="98" t="s">
        <v>36</v>
      </c>
      <c r="H54" s="99">
        <f>D47</f>
        <v>16</v>
      </c>
      <c r="I54" s="102"/>
      <c r="J54" s="141"/>
      <c r="K54" s="98" t="s">
        <v>39</v>
      </c>
      <c r="L54" s="99">
        <f>L36</f>
        <v>30</v>
      </c>
      <c r="M54" s="102"/>
      <c r="N54" s="534" t="s">
        <v>203</v>
      </c>
      <c r="O54" s="98" t="s">
        <v>35</v>
      </c>
      <c r="P54" s="104">
        <f>D36</f>
        <v>36</v>
      </c>
      <c r="R54" s="608"/>
      <c r="S54" s="608"/>
      <c r="T54" s="608"/>
      <c r="U54" s="90"/>
    </row>
    <row r="55" spans="2:21" ht="12.95" customHeight="1">
      <c r="B55" s="55"/>
      <c r="C55" s="55"/>
      <c r="D55" s="55"/>
      <c r="E55" s="55"/>
      <c r="M55" s="55"/>
      <c r="N55" s="55"/>
      <c r="O55" s="55"/>
      <c r="P55" s="55"/>
      <c r="R55" s="608"/>
      <c r="S55" s="608"/>
      <c r="T55" s="608"/>
      <c r="U55" s="90"/>
    </row>
    <row r="56" spans="2:21" ht="12.95" customHeight="1">
      <c r="B56" s="632" t="s">
        <v>706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08"/>
      <c r="S56" s="608"/>
      <c r="T56" s="608"/>
      <c r="U56" s="90"/>
    </row>
    <row r="57" spans="2:21" ht="12.95" customHeight="1">
      <c r="B57" s="108" t="s">
        <v>22</v>
      </c>
      <c r="C57" s="109"/>
      <c r="D57" s="61">
        <f>$P$25</f>
        <v>56</v>
      </c>
      <c r="E57" s="55"/>
      <c r="F57" s="669" t="s">
        <v>1297</v>
      </c>
      <c r="G57" s="670"/>
      <c r="H57" s="670"/>
      <c r="I57" s="670"/>
      <c r="J57" s="670"/>
      <c r="K57" s="670"/>
      <c r="L57" s="671"/>
      <c r="M57" s="55"/>
      <c r="N57" s="110" t="s">
        <v>216</v>
      </c>
      <c r="O57" s="74"/>
      <c r="P57" s="111"/>
      <c r="R57" s="608"/>
      <c r="S57" s="608"/>
      <c r="T57" s="608"/>
      <c r="U57" s="90"/>
    </row>
    <row r="58" spans="2:21" ht="12.95" customHeight="1">
      <c r="B58" s="108" t="s">
        <v>27</v>
      </c>
      <c r="C58" s="109"/>
      <c r="D58" s="61">
        <f>$H$14</f>
        <v>39</v>
      </c>
      <c r="E58" s="55"/>
      <c r="F58" s="669" t="s">
        <v>1299</v>
      </c>
      <c r="G58" s="670"/>
      <c r="H58" s="670"/>
      <c r="I58" s="670"/>
      <c r="J58" s="670"/>
      <c r="K58" s="670"/>
      <c r="L58" s="671"/>
      <c r="M58" s="55"/>
      <c r="N58" s="677" t="s">
        <v>218</v>
      </c>
      <c r="O58" s="622"/>
      <c r="P58" s="113">
        <f>MAX(D6:D12,H6:H12,L6:L12,P6:P12,D17:D23,H17:H23,L17:L23,P17:P23,D28:D34,H28:H34,L28:L34,P28:P34,D39:D45,H39:H45,L39:L45,P39:P45)</f>
        <v>30</v>
      </c>
    </row>
    <row r="59" spans="2:21" ht="12.95" customHeight="1">
      <c r="B59" s="108" t="s">
        <v>35</v>
      </c>
      <c r="C59" s="109"/>
      <c r="D59" s="61">
        <f>$D$36</f>
        <v>36</v>
      </c>
      <c r="E59" s="55"/>
      <c r="F59" s="669" t="s">
        <v>1298</v>
      </c>
      <c r="G59" s="670"/>
      <c r="H59" s="670"/>
      <c r="I59" s="670"/>
      <c r="J59" s="670"/>
      <c r="K59" s="670"/>
      <c r="L59" s="671"/>
      <c r="M59" s="55"/>
      <c r="N59" s="110" t="s">
        <v>220</v>
      </c>
      <c r="O59" s="74"/>
      <c r="P59" s="111"/>
    </row>
    <row r="60" spans="2:21" ht="12.95" customHeight="1">
      <c r="B60" s="108" t="s">
        <v>41</v>
      </c>
      <c r="C60" s="109"/>
      <c r="D60" s="61">
        <f>$P$47</f>
        <v>34</v>
      </c>
      <c r="E60" s="55"/>
      <c r="F60" s="669" t="s">
        <v>1303</v>
      </c>
      <c r="G60" s="670"/>
      <c r="H60" s="670"/>
      <c r="I60" s="670"/>
      <c r="J60" s="670"/>
      <c r="K60" s="670"/>
      <c r="L60" s="671"/>
      <c r="M60" s="55"/>
      <c r="N60" s="677" t="s">
        <v>22</v>
      </c>
      <c r="O60" s="622"/>
      <c r="P60" s="113">
        <f>MAX(D14,H14,L14,P14,D25,H25,L25,P25,D36,H36,L36,P36,D47,H47,L47,P47)</f>
        <v>56</v>
      </c>
    </row>
    <row r="61" spans="2:21" ht="12.95" customHeight="1">
      <c r="B61" s="108" t="s">
        <v>39</v>
      </c>
      <c r="C61" s="109"/>
      <c r="D61" s="61">
        <f>$L$36</f>
        <v>30</v>
      </c>
      <c r="E61" s="55"/>
      <c r="F61" s="669" t="s">
        <v>1300</v>
      </c>
      <c r="G61" s="670"/>
      <c r="H61" s="670"/>
      <c r="I61" s="670"/>
      <c r="J61" s="670"/>
      <c r="K61" s="670"/>
      <c r="L61" s="671"/>
      <c r="M61" s="55"/>
      <c r="N61" s="116" t="s">
        <v>223</v>
      </c>
      <c r="O61" s="55"/>
      <c r="P61" s="117"/>
    </row>
    <row r="62" spans="2:21" ht="12.95" customHeight="1">
      <c r="B62" s="108" t="s">
        <v>28</v>
      </c>
      <c r="C62" s="109"/>
      <c r="D62" s="61">
        <f>$L$14</f>
        <v>28</v>
      </c>
      <c r="E62" s="55"/>
      <c r="F62" s="669" t="s">
        <v>1301</v>
      </c>
      <c r="G62" s="670"/>
      <c r="H62" s="670"/>
      <c r="I62" s="670"/>
      <c r="J62" s="670"/>
      <c r="K62" s="670"/>
      <c r="L62" s="671"/>
      <c r="M62" s="55"/>
      <c r="N62" s="677" t="s">
        <v>33</v>
      </c>
      <c r="O62" s="622"/>
      <c r="P62" s="117">
        <f>MIN(D14,H14,L14,P14,D25,H25,L25,P25,D36,H36,L36,P36,D47,H47,L47,P47)</f>
        <v>8</v>
      </c>
    </row>
    <row r="63" spans="2:21" ht="12.95" customHeight="1">
      <c r="B63" s="108" t="s">
        <v>21</v>
      </c>
      <c r="C63" s="109"/>
      <c r="D63" s="61">
        <f>$P$14</f>
        <v>26</v>
      </c>
      <c r="E63" s="55"/>
      <c r="F63" s="527" t="s">
        <v>1302</v>
      </c>
      <c r="G63" s="528"/>
      <c r="H63" s="528"/>
      <c r="I63" s="528"/>
      <c r="J63" s="528"/>
      <c r="K63" s="528"/>
      <c r="L63" s="529"/>
      <c r="M63" s="55"/>
      <c r="N63" s="110" t="s">
        <v>226</v>
      </c>
      <c r="O63" s="78"/>
      <c r="P63" s="81"/>
    </row>
    <row r="64" spans="2:21" ht="12.95" customHeight="1">
      <c r="B64" s="108" t="s">
        <v>30</v>
      </c>
      <c r="C64" s="109"/>
      <c r="D64" s="61">
        <f>$L$47</f>
        <v>19</v>
      </c>
      <c r="E64" s="55"/>
      <c r="F64" s="669" t="s">
        <v>1312</v>
      </c>
      <c r="G64" s="670"/>
      <c r="H64" s="670"/>
      <c r="I64" s="670"/>
      <c r="J64" s="670"/>
      <c r="K64" s="670"/>
      <c r="L64" s="671"/>
      <c r="M64" s="55"/>
      <c r="N64" s="677" t="s">
        <v>34</v>
      </c>
      <c r="O64" s="622"/>
      <c r="P64" s="209">
        <v>18</v>
      </c>
    </row>
    <row r="65" spans="2:20" ht="12.95" customHeight="1">
      <c r="B65" s="108" t="s">
        <v>34</v>
      </c>
      <c r="C65" s="109"/>
      <c r="D65" s="61">
        <f>$D$25</f>
        <v>18</v>
      </c>
      <c r="E65" s="55"/>
      <c r="F65" s="669" t="s">
        <v>1304</v>
      </c>
      <c r="G65" s="670"/>
      <c r="H65" s="670"/>
      <c r="I65" s="670"/>
      <c r="J65" s="670"/>
      <c r="K65" s="670"/>
      <c r="L65" s="671"/>
      <c r="M65" s="55"/>
      <c r="N65" s="55"/>
      <c r="O65" s="55"/>
      <c r="P65" s="55"/>
    </row>
    <row r="66" spans="2:20" ht="12.95" customHeight="1">
      <c r="B66" s="108" t="s">
        <v>42</v>
      </c>
      <c r="C66" s="109"/>
      <c r="D66" s="61">
        <f>$H$47</f>
        <v>16</v>
      </c>
      <c r="E66" s="55"/>
      <c r="F66" s="665" t="s">
        <v>1311</v>
      </c>
      <c r="G66" s="672"/>
      <c r="H66" s="672"/>
      <c r="I66" s="672"/>
      <c r="J66" s="672"/>
      <c r="K66" s="672"/>
      <c r="L66" s="673"/>
      <c r="M66" s="55"/>
      <c r="N66" s="674" t="s">
        <v>707</v>
      </c>
      <c r="O66" s="675"/>
      <c r="P66" s="676"/>
    </row>
    <row r="67" spans="2:20" ht="12.95" customHeight="1">
      <c r="B67" s="108" t="s">
        <v>36</v>
      </c>
      <c r="C67" s="109"/>
      <c r="D67" s="61">
        <f>$D$47</f>
        <v>16</v>
      </c>
      <c r="E67" s="55"/>
      <c r="F67" s="669" t="s">
        <v>1310</v>
      </c>
      <c r="G67" s="670"/>
      <c r="H67" s="670"/>
      <c r="I67" s="670"/>
      <c r="J67" s="670"/>
      <c r="K67" s="670"/>
      <c r="L67" s="671"/>
      <c r="M67" s="55"/>
      <c r="N67" s="662" t="s">
        <v>1315</v>
      </c>
      <c r="O67" s="663"/>
      <c r="P67" s="664"/>
      <c r="R67" s="146"/>
      <c r="S67" s="83"/>
      <c r="T67" s="84"/>
    </row>
    <row r="68" spans="2:20" ht="12.95" customHeight="1">
      <c r="B68" s="108" t="s">
        <v>24</v>
      </c>
      <c r="C68" s="109"/>
      <c r="D68" s="61">
        <f>$P$36</f>
        <v>13</v>
      </c>
      <c r="E68" s="55"/>
      <c r="F68" s="669" t="s">
        <v>1306</v>
      </c>
      <c r="G68" s="670"/>
      <c r="H68" s="670"/>
      <c r="I68" s="670"/>
      <c r="J68" s="670"/>
      <c r="K68" s="670"/>
      <c r="L68" s="671"/>
      <c r="M68" s="55"/>
      <c r="N68" s="662" t="s">
        <v>1316</v>
      </c>
      <c r="O68" s="663"/>
      <c r="P68" s="664"/>
      <c r="R68" s="146"/>
      <c r="S68" s="83"/>
      <c r="T68" s="84"/>
    </row>
    <row r="69" spans="2:20" ht="12.95" customHeight="1">
      <c r="B69" s="108" t="s">
        <v>23</v>
      </c>
      <c r="C69" s="109"/>
      <c r="D69" s="61">
        <f>$H$36</f>
        <v>11</v>
      </c>
      <c r="E69" s="55"/>
      <c r="F69" s="669" t="s">
        <v>1305</v>
      </c>
      <c r="G69" s="670"/>
      <c r="H69" s="670"/>
      <c r="I69" s="670"/>
      <c r="J69" s="670"/>
      <c r="K69" s="670"/>
      <c r="L69" s="671"/>
      <c r="M69" s="55"/>
      <c r="N69" s="662" t="s">
        <v>1317</v>
      </c>
      <c r="O69" s="663"/>
      <c r="P69" s="664"/>
      <c r="R69" s="146"/>
      <c r="S69" s="83"/>
      <c r="T69" s="84"/>
    </row>
    <row r="70" spans="2:20" ht="12.95" customHeight="1">
      <c r="B70" s="108" t="s">
        <v>40</v>
      </c>
      <c r="C70" s="109"/>
      <c r="D70" s="61">
        <f>$H$25</f>
        <v>10</v>
      </c>
      <c r="E70" s="55"/>
      <c r="F70" s="669" t="s">
        <v>1307</v>
      </c>
      <c r="G70" s="670"/>
      <c r="H70" s="670"/>
      <c r="I70" s="670"/>
      <c r="J70" s="670"/>
      <c r="K70" s="670"/>
      <c r="L70" s="671"/>
      <c r="M70" s="55"/>
      <c r="N70" s="662" t="s">
        <v>1318</v>
      </c>
      <c r="O70" s="663"/>
      <c r="P70" s="664"/>
      <c r="R70" s="146"/>
      <c r="S70" s="83"/>
      <c r="T70" s="84"/>
    </row>
    <row r="71" spans="2:20" ht="12.95" customHeight="1">
      <c r="B71" s="108" t="s">
        <v>29</v>
      </c>
      <c r="C71" s="109"/>
      <c r="D71" s="61">
        <f>$L$25</f>
        <v>10</v>
      </c>
      <c r="E71" s="55"/>
      <c r="F71" s="669" t="s">
        <v>1308</v>
      </c>
      <c r="G71" s="670"/>
      <c r="H71" s="670"/>
      <c r="I71" s="670"/>
      <c r="J71" s="670"/>
      <c r="K71" s="670"/>
      <c r="L71" s="671"/>
      <c r="M71" s="55"/>
      <c r="N71" s="662" t="s">
        <v>1319</v>
      </c>
      <c r="O71" s="663"/>
      <c r="P71" s="664"/>
      <c r="R71" s="146"/>
      <c r="S71" s="83"/>
      <c r="T71" s="84"/>
    </row>
    <row r="72" spans="2:20" ht="12.95" customHeight="1">
      <c r="B72" s="108" t="s">
        <v>33</v>
      </c>
      <c r="C72" s="109"/>
      <c r="D72" s="61">
        <f>$D$14</f>
        <v>8</v>
      </c>
      <c r="E72" s="55"/>
      <c r="F72" s="669" t="s">
        <v>1309</v>
      </c>
      <c r="G72" s="670"/>
      <c r="H72" s="670"/>
      <c r="I72" s="670"/>
      <c r="J72" s="670"/>
      <c r="K72" s="670"/>
      <c r="L72" s="671"/>
      <c r="M72" s="55"/>
      <c r="N72" s="662" t="s">
        <v>1320</v>
      </c>
      <c r="O72" s="663"/>
      <c r="P72" s="664"/>
      <c r="R72" s="146"/>
      <c r="S72" s="83"/>
      <c r="T72" s="84"/>
    </row>
    <row r="73" spans="2:20" ht="12.95" customHeight="1">
      <c r="E73" s="55"/>
      <c r="M73" s="55"/>
      <c r="N73" s="662" t="s">
        <v>1321</v>
      </c>
      <c r="O73" s="663"/>
      <c r="P73" s="664"/>
      <c r="R73" s="146"/>
      <c r="S73" s="83"/>
      <c r="T73" s="84"/>
    </row>
    <row r="74" spans="2:20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3</v>
      </c>
      <c r="J74" s="120">
        <f>'wk10'!J74+I74</f>
        <v>46</v>
      </c>
      <c r="K74" s="661" t="s">
        <v>1314</v>
      </c>
      <c r="L74" s="596"/>
      <c r="M74" s="55"/>
      <c r="N74" s="662" t="s">
        <v>1322</v>
      </c>
      <c r="O74" s="663"/>
      <c r="P74" s="664"/>
      <c r="R74" s="146"/>
      <c r="S74" s="83"/>
      <c r="T74" s="84"/>
    </row>
    <row r="75" spans="2:20" ht="12.95" customHeight="1">
      <c r="B75" s="665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5</v>
      </c>
      <c r="J75" s="123">
        <f>'wk10'!J75+I75</f>
        <v>42</v>
      </c>
      <c r="K75" s="661" t="s">
        <v>1313</v>
      </c>
      <c r="L75" s="596"/>
      <c r="M75" s="55"/>
      <c r="N75" s="666" t="str">
        <f>'wk12'!$B$3</f>
        <v>OFF: DEN, LAC, MIA &amp; WAS</v>
      </c>
      <c r="O75" s="667"/>
      <c r="P75" s="668"/>
    </row>
    <row r="76" spans="2:20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2">
    <mergeCell ref="B1:C1"/>
    <mergeCell ref="F1:L2"/>
    <mergeCell ref="B5:C5"/>
    <mergeCell ref="F5:G5"/>
    <mergeCell ref="J5:K5"/>
    <mergeCell ref="B16:C16"/>
    <mergeCell ref="F16:G16"/>
    <mergeCell ref="J16:K16"/>
    <mergeCell ref="N16:O16"/>
    <mergeCell ref="B27:C27"/>
    <mergeCell ref="F27:G27"/>
    <mergeCell ref="J27:K27"/>
    <mergeCell ref="N27:O27"/>
    <mergeCell ref="B38:C38"/>
    <mergeCell ref="F38:G38"/>
    <mergeCell ref="J38:K38"/>
    <mergeCell ref="N38:O38"/>
    <mergeCell ref="B49:N49"/>
    <mergeCell ref="R50:T50"/>
    <mergeCell ref="R51:T51"/>
    <mergeCell ref="R52:T52"/>
    <mergeCell ref="R53:T53"/>
    <mergeCell ref="R54:T54"/>
    <mergeCell ref="R55:T55"/>
    <mergeCell ref="B56:C56"/>
    <mergeCell ref="R56:T56"/>
    <mergeCell ref="F57:L57"/>
    <mergeCell ref="R57:T57"/>
    <mergeCell ref="F59:L59"/>
    <mergeCell ref="N58:O58"/>
    <mergeCell ref="F58:L58"/>
    <mergeCell ref="F61:L61"/>
    <mergeCell ref="N60:O60"/>
    <mergeCell ref="F62:L62"/>
    <mergeCell ref="N62:O62"/>
    <mergeCell ref="F60:L60"/>
    <mergeCell ref="F65:L65"/>
    <mergeCell ref="N64:O64"/>
    <mergeCell ref="F64:L64"/>
    <mergeCell ref="F66:L66"/>
    <mergeCell ref="F69:L69"/>
    <mergeCell ref="N66:P66"/>
    <mergeCell ref="F68:L68"/>
    <mergeCell ref="N67:P67"/>
    <mergeCell ref="F72:L72"/>
    <mergeCell ref="N71:P71"/>
    <mergeCell ref="F67:L67"/>
    <mergeCell ref="N72:P72"/>
    <mergeCell ref="N73:P73"/>
    <mergeCell ref="F70:L70"/>
    <mergeCell ref="N68:P68"/>
    <mergeCell ref="F71:L71"/>
    <mergeCell ref="N69:P69"/>
    <mergeCell ref="N70:P70"/>
    <mergeCell ref="B74:D74"/>
    <mergeCell ref="G74:H74"/>
    <mergeCell ref="K74:L74"/>
    <mergeCell ref="N74:P74"/>
    <mergeCell ref="B75:C75"/>
    <mergeCell ref="G75:H75"/>
    <mergeCell ref="K75:L75"/>
    <mergeCell ref="N75:P75"/>
  </mergeCells>
  <pageMargins left="0" right="0" top="9.0000000000000024E-2" bottom="0" header="0.13" footer="0.5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U76"/>
  <sheetViews>
    <sheetView view="pageBreakPreview" topLeftCell="A53" zoomScale="180" workbookViewId="0">
      <selection activeCell="J74" sqref="J74:J75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22.85546875" customWidth="1"/>
    <col min="19" max="19" width="3.7109375" customWidth="1"/>
    <col min="20" max="21" width="9.5703125" customWidth="1"/>
    <col min="22" max="26" width="3.7109375" customWidth="1"/>
  </cols>
  <sheetData>
    <row r="1" spans="2:18" ht="12.95" customHeight="1">
      <c r="B1" s="583">
        <v>2025</v>
      </c>
      <c r="C1" s="583"/>
      <c r="D1" s="54"/>
      <c r="E1" s="55"/>
      <c r="F1" s="585" t="s">
        <v>708</v>
      </c>
      <c r="G1" s="585"/>
      <c r="H1" s="585"/>
      <c r="I1" s="585"/>
      <c r="J1" s="585"/>
      <c r="K1" s="585"/>
      <c r="L1" s="585"/>
      <c r="M1" s="262"/>
      <c r="N1" s="262"/>
      <c r="O1" s="262"/>
      <c r="P1" s="262"/>
    </row>
    <row r="2" spans="2:18" ht="12.95" customHeight="1">
      <c r="B2" s="54" t="s">
        <v>709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262"/>
      <c r="N2" s="262"/>
      <c r="O2" s="262"/>
      <c r="P2" s="262"/>
    </row>
    <row r="3" spans="2:18" ht="12.95" customHeight="1">
      <c r="B3" s="54" t="s">
        <v>710</v>
      </c>
      <c r="C3" s="54"/>
      <c r="D3" s="54"/>
      <c r="E3" s="54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2:18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8" ht="12.95" customHeight="1">
      <c r="B5" s="681" t="s">
        <v>33</v>
      </c>
      <c r="C5" s="682"/>
      <c r="D5" s="543" t="s">
        <v>64</v>
      </c>
      <c r="E5" s="553"/>
      <c r="F5" s="681" t="s">
        <v>27</v>
      </c>
      <c r="G5" s="682"/>
      <c r="H5" s="543" t="s">
        <v>64</v>
      </c>
      <c r="I5" s="553"/>
      <c r="J5" s="681" t="s">
        <v>28</v>
      </c>
      <c r="K5" s="682"/>
      <c r="L5" s="543" t="s">
        <v>64</v>
      </c>
      <c r="M5" s="553"/>
      <c r="N5" s="551" t="s">
        <v>21</v>
      </c>
      <c r="O5" s="552"/>
      <c r="P5" s="543" t="s">
        <v>64</v>
      </c>
      <c r="R5" s="27"/>
    </row>
    <row r="6" spans="2:18" ht="12.95" customHeight="1">
      <c r="B6" s="554" t="s">
        <v>65</v>
      </c>
      <c r="C6" s="257" t="s">
        <v>66</v>
      </c>
      <c r="D6" s="555">
        <v>0</v>
      </c>
      <c r="E6" s="553"/>
      <c r="F6" s="554" t="s">
        <v>65</v>
      </c>
      <c r="G6" s="521" t="s">
        <v>649</v>
      </c>
      <c r="H6" s="555">
        <v>3</v>
      </c>
      <c r="I6" s="553"/>
      <c r="J6" s="554" t="s">
        <v>65</v>
      </c>
      <c r="K6" s="521" t="s">
        <v>68</v>
      </c>
      <c r="L6" s="555">
        <v>15</v>
      </c>
      <c r="M6" s="553"/>
      <c r="N6" s="554" t="s">
        <v>65</v>
      </c>
      <c r="O6" s="521" t="s">
        <v>69</v>
      </c>
      <c r="P6" s="555">
        <v>6</v>
      </c>
      <c r="R6" s="27"/>
    </row>
    <row r="7" spans="2:18" ht="12.95" customHeight="1">
      <c r="B7" s="554" t="s">
        <v>70</v>
      </c>
      <c r="C7" s="521" t="s">
        <v>71</v>
      </c>
      <c r="D7" s="555">
        <v>0</v>
      </c>
      <c r="E7" s="553"/>
      <c r="F7" s="554" t="s">
        <v>70</v>
      </c>
      <c r="G7" s="521" t="s">
        <v>72</v>
      </c>
      <c r="H7" s="555">
        <v>0</v>
      </c>
      <c r="I7" s="553"/>
      <c r="J7" s="554" t="s">
        <v>70</v>
      </c>
      <c r="K7" s="521" t="s">
        <v>1295</v>
      </c>
      <c r="L7" s="555">
        <v>12</v>
      </c>
      <c r="M7" s="553"/>
      <c r="N7" s="554" t="s">
        <v>70</v>
      </c>
      <c r="O7" s="521" t="s">
        <v>74</v>
      </c>
      <c r="P7" s="555">
        <v>12</v>
      </c>
      <c r="R7" s="27"/>
    </row>
    <row r="8" spans="2:18" ht="12.95" customHeight="1">
      <c r="B8" s="554" t="s">
        <v>70</v>
      </c>
      <c r="C8" s="521" t="s">
        <v>75</v>
      </c>
      <c r="D8" s="555">
        <v>0</v>
      </c>
      <c r="E8" s="553"/>
      <c r="F8" s="554" t="s">
        <v>70</v>
      </c>
      <c r="G8" s="521" t="s">
        <v>76</v>
      </c>
      <c r="H8" s="555">
        <v>0</v>
      </c>
      <c r="I8" s="553"/>
      <c r="J8" s="554" t="s">
        <v>70</v>
      </c>
      <c r="K8" s="521" t="s">
        <v>77</v>
      </c>
      <c r="L8" s="555">
        <v>0</v>
      </c>
      <c r="M8" s="553"/>
      <c r="N8" s="554" t="s">
        <v>70</v>
      </c>
      <c r="O8" s="521" t="s">
        <v>78</v>
      </c>
      <c r="P8" s="555">
        <v>0</v>
      </c>
      <c r="R8" s="27"/>
    </row>
    <row r="9" spans="2:18" ht="12.95" customHeight="1">
      <c r="B9" s="554" t="s">
        <v>79</v>
      </c>
      <c r="C9" s="521" t="s">
        <v>80</v>
      </c>
      <c r="D9" s="555">
        <v>0</v>
      </c>
      <c r="E9" s="553"/>
      <c r="F9" s="554" t="s">
        <v>79</v>
      </c>
      <c r="G9" s="521" t="s">
        <v>89</v>
      </c>
      <c r="H9" s="555">
        <v>9</v>
      </c>
      <c r="I9" s="553"/>
      <c r="J9" s="554" t="s">
        <v>79</v>
      </c>
      <c r="K9" s="521" t="s">
        <v>82</v>
      </c>
      <c r="L9" s="555">
        <v>0</v>
      </c>
      <c r="M9" s="553"/>
      <c r="N9" s="554" t="s">
        <v>79</v>
      </c>
      <c r="O9" s="521" t="s">
        <v>791</v>
      </c>
      <c r="P9" s="555">
        <v>3</v>
      </c>
      <c r="R9" s="27"/>
    </row>
    <row r="10" spans="2:18" ht="12.95" customHeight="1">
      <c r="B10" s="554" t="s">
        <v>79</v>
      </c>
      <c r="C10" s="521" t="s">
        <v>88</v>
      </c>
      <c r="D10" s="555">
        <v>0</v>
      </c>
      <c r="E10" s="553"/>
      <c r="F10" s="554" t="s">
        <v>79</v>
      </c>
      <c r="G10" s="521" t="s">
        <v>85</v>
      </c>
      <c r="H10" s="555">
        <v>0</v>
      </c>
      <c r="I10" s="553"/>
      <c r="J10" s="554" t="s">
        <v>79</v>
      </c>
      <c r="K10" s="521" t="s">
        <v>1327</v>
      </c>
      <c r="L10" s="555">
        <v>3</v>
      </c>
      <c r="M10" s="553"/>
      <c r="N10" s="554" t="s">
        <v>79</v>
      </c>
      <c r="O10" s="521" t="s">
        <v>650</v>
      </c>
      <c r="P10" s="555">
        <v>0</v>
      </c>
      <c r="R10" s="27"/>
    </row>
    <row r="11" spans="2:18" ht="12.95" customHeight="1">
      <c r="B11" s="554" t="s">
        <v>79</v>
      </c>
      <c r="C11" s="521" t="s">
        <v>308</v>
      </c>
      <c r="D11" s="555">
        <v>3</v>
      </c>
      <c r="E11" s="553"/>
      <c r="F11" s="554" t="s">
        <v>79</v>
      </c>
      <c r="G11" s="521" t="s">
        <v>556</v>
      </c>
      <c r="H11" s="555">
        <v>0</v>
      </c>
      <c r="I11" s="553"/>
      <c r="J11" s="554" t="s">
        <v>79</v>
      </c>
      <c r="K11" s="521" t="s">
        <v>411</v>
      </c>
      <c r="L11" s="555">
        <v>0</v>
      </c>
      <c r="M11" s="553"/>
      <c r="N11" s="554" t="s">
        <v>79</v>
      </c>
      <c r="O11" s="521" t="s">
        <v>359</v>
      </c>
      <c r="P11" s="555">
        <v>3</v>
      </c>
      <c r="R11" s="27"/>
    </row>
    <row r="12" spans="2:18" ht="12.95" customHeight="1">
      <c r="B12" s="554" t="s">
        <v>92</v>
      </c>
      <c r="C12" s="553" t="s">
        <v>93</v>
      </c>
      <c r="D12" s="555">
        <v>12</v>
      </c>
      <c r="E12" s="553"/>
      <c r="F12" s="554" t="s">
        <v>92</v>
      </c>
      <c r="G12" s="521" t="s">
        <v>700</v>
      </c>
      <c r="H12" s="555">
        <v>16</v>
      </c>
      <c r="I12" s="553"/>
      <c r="J12" s="554" t="s">
        <v>92</v>
      </c>
      <c r="K12" s="521" t="s">
        <v>701</v>
      </c>
      <c r="L12" s="555">
        <v>9</v>
      </c>
      <c r="M12" s="553"/>
      <c r="N12" s="554" t="s">
        <v>92</v>
      </c>
      <c r="O12" s="521" t="s">
        <v>96</v>
      </c>
      <c r="P12" s="555">
        <v>13</v>
      </c>
      <c r="R12" s="27"/>
    </row>
    <row r="13" spans="2:18" ht="12.95" customHeight="1">
      <c r="B13" s="554" t="s">
        <v>97</v>
      </c>
      <c r="C13" s="521" t="s">
        <v>256</v>
      </c>
      <c r="D13" s="555">
        <v>12</v>
      </c>
      <c r="E13" s="553"/>
      <c r="F13" s="554" t="s">
        <v>97</v>
      </c>
      <c r="G13" s="521" t="s">
        <v>99</v>
      </c>
      <c r="H13" s="555">
        <v>0</v>
      </c>
      <c r="I13" s="553"/>
      <c r="J13" s="554" t="s">
        <v>97</v>
      </c>
      <c r="K13" s="521" t="s">
        <v>311</v>
      </c>
      <c r="L13" s="555">
        <v>0</v>
      </c>
      <c r="M13" s="553"/>
      <c r="N13" s="554" t="s">
        <v>97</v>
      </c>
      <c r="O13" s="521" t="s">
        <v>101</v>
      </c>
      <c r="P13" s="555">
        <v>0</v>
      </c>
      <c r="R13" s="263"/>
    </row>
    <row r="14" spans="2:18" ht="12.95" customHeight="1">
      <c r="B14" s="554"/>
      <c r="C14" s="556" t="s">
        <v>102</v>
      </c>
      <c r="D14" s="557">
        <f>SUM(D6:D13)</f>
        <v>27</v>
      </c>
      <c r="E14" s="553"/>
      <c r="F14" s="554"/>
      <c r="G14" s="558" t="s">
        <v>102</v>
      </c>
      <c r="H14" s="557">
        <f>SUM(H6:H13)</f>
        <v>28</v>
      </c>
      <c r="I14" s="553"/>
      <c r="J14" s="554"/>
      <c r="K14" s="556" t="s">
        <v>102</v>
      </c>
      <c r="L14" s="557">
        <f>SUM(L6:L13)</f>
        <v>39</v>
      </c>
      <c r="M14" s="553"/>
      <c r="N14" s="554"/>
      <c r="O14" s="556" t="s">
        <v>102</v>
      </c>
      <c r="P14" s="557">
        <f>SUM(P6:P13)</f>
        <v>37</v>
      </c>
    </row>
    <row r="15" spans="2:18" ht="12.95" customHeight="1">
      <c r="B15" s="553"/>
      <c r="C15" s="553"/>
      <c r="D15" s="559"/>
      <c r="E15" s="553"/>
      <c r="F15" s="553"/>
      <c r="G15" s="553"/>
      <c r="H15" s="559"/>
      <c r="I15" s="553"/>
      <c r="J15" s="553"/>
      <c r="K15" s="560"/>
      <c r="L15" s="559"/>
      <c r="M15" s="553"/>
      <c r="N15" s="553"/>
      <c r="O15" s="553"/>
      <c r="P15" s="559"/>
    </row>
    <row r="16" spans="2:18" ht="12.95" customHeight="1">
      <c r="B16" s="681" t="s">
        <v>34</v>
      </c>
      <c r="C16" s="682"/>
      <c r="D16" s="543" t="s">
        <v>64</v>
      </c>
      <c r="E16" s="553"/>
      <c r="F16" s="681" t="s">
        <v>40</v>
      </c>
      <c r="G16" s="682"/>
      <c r="H16" s="543" t="s">
        <v>64</v>
      </c>
      <c r="I16" s="553"/>
      <c r="J16" s="681" t="s">
        <v>29</v>
      </c>
      <c r="K16" s="682"/>
      <c r="L16" s="543" t="s">
        <v>64</v>
      </c>
      <c r="M16" s="553"/>
      <c r="N16" s="681" t="s">
        <v>22</v>
      </c>
      <c r="O16" s="682"/>
      <c r="P16" s="543" t="s">
        <v>64</v>
      </c>
    </row>
    <row r="17" spans="2:18" ht="12.95" customHeight="1">
      <c r="B17" s="554" t="s">
        <v>65</v>
      </c>
      <c r="C17" s="521" t="s">
        <v>793</v>
      </c>
      <c r="D17" s="555">
        <v>9</v>
      </c>
      <c r="E17" s="553"/>
      <c r="F17" s="554" t="s">
        <v>65</v>
      </c>
      <c r="G17" s="521" t="s">
        <v>105</v>
      </c>
      <c r="H17" s="555">
        <v>0</v>
      </c>
      <c r="I17" s="553"/>
      <c r="J17" s="554" t="s">
        <v>65</v>
      </c>
      <c r="K17" s="521" t="s">
        <v>776</v>
      </c>
      <c r="L17" s="555">
        <v>0</v>
      </c>
      <c r="M17" s="553"/>
      <c r="N17" s="554" t="s">
        <v>65</v>
      </c>
      <c r="O17" s="530" t="s">
        <v>107</v>
      </c>
      <c r="P17" s="555">
        <v>0</v>
      </c>
      <c r="Q17" s="229"/>
    </row>
    <row r="18" spans="2:18" ht="12.95" customHeight="1">
      <c r="B18" s="554" t="s">
        <v>70</v>
      </c>
      <c r="C18" s="521" t="s">
        <v>108</v>
      </c>
      <c r="D18" s="555">
        <v>2</v>
      </c>
      <c r="E18" s="553"/>
      <c r="F18" s="554" t="s">
        <v>70</v>
      </c>
      <c r="G18" s="521" t="s">
        <v>73</v>
      </c>
      <c r="H18" s="555">
        <v>0</v>
      </c>
      <c r="I18" s="553"/>
      <c r="J18" s="554" t="s">
        <v>70</v>
      </c>
      <c r="K18" s="521" t="s">
        <v>110</v>
      </c>
      <c r="L18" s="555">
        <v>0</v>
      </c>
      <c r="M18" s="553"/>
      <c r="N18" s="554" t="s">
        <v>70</v>
      </c>
      <c r="O18" s="530" t="s">
        <v>702</v>
      </c>
      <c r="P18" s="555">
        <v>0</v>
      </c>
      <c r="Q18" s="229"/>
    </row>
    <row r="19" spans="2:18" ht="12.95" customHeight="1">
      <c r="B19" s="554" t="s">
        <v>70</v>
      </c>
      <c r="C19" s="521" t="s">
        <v>795</v>
      </c>
      <c r="D19" s="555">
        <v>0</v>
      </c>
      <c r="E19" s="553"/>
      <c r="F19" s="554" t="s">
        <v>70</v>
      </c>
      <c r="G19" s="521" t="s">
        <v>557</v>
      </c>
      <c r="H19" s="555">
        <v>0</v>
      </c>
      <c r="I19" s="553"/>
      <c r="J19" s="554" t="s">
        <v>70</v>
      </c>
      <c r="K19" s="521" t="s">
        <v>314</v>
      </c>
      <c r="L19" s="555">
        <v>0</v>
      </c>
      <c r="M19" s="553"/>
      <c r="N19" s="554" t="s">
        <v>70</v>
      </c>
      <c r="O19" s="530" t="s">
        <v>607</v>
      </c>
      <c r="P19" s="555">
        <v>0</v>
      </c>
      <c r="Q19" s="229"/>
    </row>
    <row r="20" spans="2:18" ht="12.95" customHeight="1">
      <c r="B20" s="554" t="s">
        <v>79</v>
      </c>
      <c r="C20" s="521" t="s">
        <v>116</v>
      </c>
      <c r="D20" s="555">
        <v>0</v>
      </c>
      <c r="E20" s="553"/>
      <c r="F20" s="554" t="s">
        <v>79</v>
      </c>
      <c r="G20" s="521" t="s">
        <v>117</v>
      </c>
      <c r="H20" s="555">
        <v>0</v>
      </c>
      <c r="I20" s="553"/>
      <c r="J20" s="554" t="s">
        <v>79</v>
      </c>
      <c r="K20" s="521" t="s">
        <v>122</v>
      </c>
      <c r="L20" s="555">
        <v>0</v>
      </c>
      <c r="M20" s="553"/>
      <c r="N20" s="554" t="s">
        <v>79</v>
      </c>
      <c r="O20" s="530" t="s">
        <v>127</v>
      </c>
      <c r="P20" s="555">
        <v>0</v>
      </c>
      <c r="Q20" s="229"/>
    </row>
    <row r="21" spans="2:18" ht="12.95" customHeight="1">
      <c r="B21" s="554" t="s">
        <v>79</v>
      </c>
      <c r="C21" s="521" t="s">
        <v>796</v>
      </c>
      <c r="D21" s="555">
        <v>0</v>
      </c>
      <c r="E21" s="553"/>
      <c r="F21" s="554" t="s">
        <v>79</v>
      </c>
      <c r="G21" s="521" t="s">
        <v>121</v>
      </c>
      <c r="H21" s="555">
        <v>0</v>
      </c>
      <c r="I21" s="553"/>
      <c r="J21" s="554" t="s">
        <v>79</v>
      </c>
      <c r="K21" s="521" t="s">
        <v>315</v>
      </c>
      <c r="L21" s="555">
        <v>0</v>
      </c>
      <c r="M21" s="553"/>
      <c r="N21" s="554" t="s">
        <v>79</v>
      </c>
      <c r="O21" s="530" t="s">
        <v>801</v>
      </c>
      <c r="P21" s="555">
        <v>0</v>
      </c>
      <c r="Q21" s="229"/>
    </row>
    <row r="22" spans="2:18" ht="12.95" customHeight="1">
      <c r="B22" s="554" t="s">
        <v>79</v>
      </c>
      <c r="C22" s="521" t="s">
        <v>558</v>
      </c>
      <c r="D22" s="555">
        <v>3</v>
      </c>
      <c r="E22" s="553"/>
      <c r="F22" s="554" t="s">
        <v>79</v>
      </c>
      <c r="G22" s="521" t="s">
        <v>466</v>
      </c>
      <c r="H22" s="555">
        <v>1</v>
      </c>
      <c r="I22" s="553"/>
      <c r="J22" s="554" t="s">
        <v>79</v>
      </c>
      <c r="K22" s="521" t="s">
        <v>608</v>
      </c>
      <c r="L22" s="555">
        <v>0</v>
      </c>
      <c r="M22" s="553"/>
      <c r="N22" s="554" t="s">
        <v>79</v>
      </c>
      <c r="O22" s="561" t="s">
        <v>149</v>
      </c>
      <c r="P22" s="555">
        <v>0</v>
      </c>
      <c r="Q22" s="229"/>
    </row>
    <row r="23" spans="2:18" ht="12.95" customHeight="1">
      <c r="B23" s="554" t="s">
        <v>92</v>
      </c>
      <c r="C23" s="521" t="s">
        <v>797</v>
      </c>
      <c r="D23" s="555">
        <v>6</v>
      </c>
      <c r="E23" s="553"/>
      <c r="F23" s="554" t="s">
        <v>92</v>
      </c>
      <c r="G23" s="521" t="s">
        <v>129</v>
      </c>
      <c r="H23" s="555">
        <v>8</v>
      </c>
      <c r="I23" s="553"/>
      <c r="J23" s="554" t="s">
        <v>92</v>
      </c>
      <c r="K23" s="521" t="s">
        <v>130</v>
      </c>
      <c r="L23" s="555">
        <v>2</v>
      </c>
      <c r="M23" s="553"/>
      <c r="N23" s="554" t="s">
        <v>92</v>
      </c>
      <c r="O23" s="530" t="s">
        <v>1326</v>
      </c>
      <c r="P23" s="555">
        <v>3</v>
      </c>
      <c r="Q23" s="229"/>
    </row>
    <row r="24" spans="2:18" ht="12.95" customHeight="1">
      <c r="B24" s="554" t="s">
        <v>97</v>
      </c>
      <c r="C24" s="521" t="s">
        <v>132</v>
      </c>
      <c r="D24" s="555">
        <v>0</v>
      </c>
      <c r="E24" s="553"/>
      <c r="F24" s="554" t="s">
        <v>97</v>
      </c>
      <c r="G24" s="521" t="s">
        <v>133</v>
      </c>
      <c r="H24" s="555">
        <v>0</v>
      </c>
      <c r="I24" s="553"/>
      <c r="J24" s="554" t="s">
        <v>97</v>
      </c>
      <c r="K24" s="521" t="s">
        <v>134</v>
      </c>
      <c r="L24" s="555">
        <v>0</v>
      </c>
      <c r="M24" s="553"/>
      <c r="N24" s="554" t="s">
        <v>97</v>
      </c>
      <c r="O24" s="530" t="s">
        <v>135</v>
      </c>
      <c r="P24" s="555">
        <v>0</v>
      </c>
      <c r="Q24" s="229"/>
    </row>
    <row r="25" spans="2:18" ht="12.95" customHeight="1">
      <c r="B25" s="554"/>
      <c r="C25" s="556" t="s">
        <v>102</v>
      </c>
      <c r="D25" s="557">
        <f>SUM(D17:D24)</f>
        <v>20</v>
      </c>
      <c r="E25" s="553"/>
      <c r="F25" s="554"/>
      <c r="G25" s="558" t="s">
        <v>102</v>
      </c>
      <c r="H25" s="557">
        <f>SUM(H17:H24)</f>
        <v>9</v>
      </c>
      <c r="I25" s="553"/>
      <c r="J25" s="554"/>
      <c r="K25" s="556" t="s">
        <v>102</v>
      </c>
      <c r="L25" s="557">
        <f>SUM(L17:L24)</f>
        <v>2</v>
      </c>
      <c r="M25" s="553"/>
      <c r="N25" s="554"/>
      <c r="O25" s="556" t="s">
        <v>102</v>
      </c>
      <c r="P25" s="557">
        <f>SUM(P17:P24)</f>
        <v>3</v>
      </c>
    </row>
    <row r="26" spans="2:18" ht="12.95" customHeight="1">
      <c r="B26" s="553"/>
      <c r="C26" s="553"/>
      <c r="D26" s="559"/>
      <c r="E26" s="553"/>
      <c r="F26" s="553"/>
      <c r="G26" s="553"/>
      <c r="H26" s="559"/>
      <c r="I26" s="553"/>
      <c r="J26" s="553"/>
      <c r="K26" s="553"/>
      <c r="L26" s="559"/>
      <c r="M26" s="553"/>
      <c r="N26" s="553"/>
      <c r="O26" s="553"/>
      <c r="P26" s="559"/>
    </row>
    <row r="27" spans="2:18" ht="12.95" customHeight="1">
      <c r="B27" s="681" t="s">
        <v>35</v>
      </c>
      <c r="C27" s="682"/>
      <c r="D27" s="543" t="s">
        <v>64</v>
      </c>
      <c r="E27" s="553"/>
      <c r="F27" s="681" t="s">
        <v>23</v>
      </c>
      <c r="G27" s="682"/>
      <c r="H27" s="543" t="s">
        <v>64</v>
      </c>
      <c r="I27" s="553"/>
      <c r="J27" s="685" t="s">
        <v>39</v>
      </c>
      <c r="K27" s="686"/>
      <c r="L27" s="562" t="s">
        <v>313</v>
      </c>
      <c r="M27" s="553"/>
      <c r="N27" s="681" t="s">
        <v>24</v>
      </c>
      <c r="O27" s="682"/>
      <c r="P27" s="543" t="s">
        <v>64</v>
      </c>
      <c r="R27" s="27"/>
    </row>
    <row r="28" spans="2:18" ht="12.95" customHeight="1">
      <c r="B28" s="554" t="s">
        <v>65</v>
      </c>
      <c r="C28" s="521" t="s">
        <v>136</v>
      </c>
      <c r="D28" s="555">
        <v>3</v>
      </c>
      <c r="E28" s="553"/>
      <c r="F28" s="554" t="s">
        <v>65</v>
      </c>
      <c r="G28" s="521" t="s">
        <v>605</v>
      </c>
      <c r="H28" s="555">
        <v>6</v>
      </c>
      <c r="I28" s="553"/>
      <c r="J28" s="554" t="s">
        <v>65</v>
      </c>
      <c r="K28" s="521" t="s">
        <v>258</v>
      </c>
      <c r="L28" s="555">
        <v>9</v>
      </c>
      <c r="M28" s="553"/>
      <c r="N28" s="554" t="s">
        <v>65</v>
      </c>
      <c r="O28" s="521" t="s">
        <v>780</v>
      </c>
      <c r="P28" s="555">
        <v>3</v>
      </c>
      <c r="R28" s="27"/>
    </row>
    <row r="29" spans="2:18" ht="12.95" customHeight="1">
      <c r="B29" s="554" t="s">
        <v>70</v>
      </c>
      <c r="C29" s="521" t="s">
        <v>140</v>
      </c>
      <c r="D29" s="555">
        <v>6</v>
      </c>
      <c r="E29" s="553"/>
      <c r="F29" s="554" t="s">
        <v>70</v>
      </c>
      <c r="G29" s="521" t="s">
        <v>425</v>
      </c>
      <c r="H29" s="555">
        <v>0</v>
      </c>
      <c r="I29" s="553"/>
      <c r="J29" s="554" t="s">
        <v>70</v>
      </c>
      <c r="K29" s="521" t="s">
        <v>142</v>
      </c>
      <c r="L29" s="555">
        <v>0</v>
      </c>
      <c r="M29" s="553"/>
      <c r="N29" s="554" t="s">
        <v>70</v>
      </c>
      <c r="O29" s="521" t="s">
        <v>147</v>
      </c>
      <c r="P29" s="555">
        <v>6</v>
      </c>
      <c r="R29" s="27"/>
    </row>
    <row r="30" spans="2:18" ht="12.95" customHeight="1">
      <c r="B30" s="554" t="s">
        <v>70</v>
      </c>
      <c r="C30" s="521" t="s">
        <v>144</v>
      </c>
      <c r="D30" s="555">
        <v>0</v>
      </c>
      <c r="E30" s="553"/>
      <c r="F30" s="554" t="s">
        <v>70</v>
      </c>
      <c r="G30" s="521" t="s">
        <v>809</v>
      </c>
      <c r="H30" s="555">
        <v>6</v>
      </c>
      <c r="I30" s="553"/>
      <c r="J30" s="554" t="s">
        <v>70</v>
      </c>
      <c r="K30" s="521" t="s">
        <v>146</v>
      </c>
      <c r="L30" s="555">
        <v>3</v>
      </c>
      <c r="M30" s="553"/>
      <c r="N30" s="554" t="s">
        <v>70</v>
      </c>
      <c r="O30" s="521" t="s">
        <v>363</v>
      </c>
      <c r="P30" s="555">
        <v>12</v>
      </c>
      <c r="R30" s="27"/>
    </row>
    <row r="31" spans="2:18" ht="12.95" customHeight="1">
      <c r="B31" s="554" t="s">
        <v>79</v>
      </c>
      <c r="C31" s="521" t="s">
        <v>148</v>
      </c>
      <c r="D31" s="555">
        <v>0</v>
      </c>
      <c r="E31" s="553"/>
      <c r="F31" s="554" t="s">
        <v>79</v>
      </c>
      <c r="G31" s="521" t="s">
        <v>153</v>
      </c>
      <c r="H31" s="555">
        <v>0</v>
      </c>
      <c r="I31" s="553"/>
      <c r="J31" s="554" t="s">
        <v>79</v>
      </c>
      <c r="K31" s="521" t="s">
        <v>150</v>
      </c>
      <c r="L31" s="555">
        <v>3</v>
      </c>
      <c r="M31" s="553"/>
      <c r="N31" s="554" t="s">
        <v>79</v>
      </c>
      <c r="O31" s="521" t="s">
        <v>151</v>
      </c>
      <c r="P31" s="555">
        <v>3</v>
      </c>
      <c r="R31" s="27"/>
    </row>
    <row r="32" spans="2:18" ht="12.95" customHeight="1">
      <c r="B32" s="554" t="s">
        <v>79</v>
      </c>
      <c r="C32" s="521" t="s">
        <v>152</v>
      </c>
      <c r="D32" s="555">
        <v>6</v>
      </c>
      <c r="E32" s="553"/>
      <c r="F32" s="554" t="s">
        <v>79</v>
      </c>
      <c r="G32" s="521" t="s">
        <v>1324</v>
      </c>
      <c r="H32" s="555">
        <v>0</v>
      </c>
      <c r="I32" s="553"/>
      <c r="J32" s="554" t="s">
        <v>79</v>
      </c>
      <c r="K32" s="521" t="s">
        <v>154</v>
      </c>
      <c r="L32" s="555">
        <v>0</v>
      </c>
      <c r="M32" s="553"/>
      <c r="N32" s="554" t="s">
        <v>79</v>
      </c>
      <c r="O32" s="521" t="s">
        <v>155</v>
      </c>
      <c r="P32" s="555">
        <v>0</v>
      </c>
      <c r="R32" s="27"/>
    </row>
    <row r="33" spans="2:18" ht="12.95" customHeight="1">
      <c r="B33" s="554" t="s">
        <v>79</v>
      </c>
      <c r="C33" s="521" t="s">
        <v>364</v>
      </c>
      <c r="D33" s="555">
        <v>0</v>
      </c>
      <c r="E33" s="553"/>
      <c r="F33" s="554" t="s">
        <v>79</v>
      </c>
      <c r="G33" s="521" t="s">
        <v>654</v>
      </c>
      <c r="H33" s="555">
        <v>0</v>
      </c>
      <c r="I33" s="553"/>
      <c r="J33" s="554" t="s">
        <v>79</v>
      </c>
      <c r="K33" s="521" t="s">
        <v>365</v>
      </c>
      <c r="L33" s="555">
        <v>0</v>
      </c>
      <c r="M33" s="553"/>
      <c r="N33" s="554" t="s">
        <v>79</v>
      </c>
      <c r="O33" s="521" t="s">
        <v>653</v>
      </c>
      <c r="P33" s="555">
        <v>3</v>
      </c>
      <c r="R33" s="27"/>
    </row>
    <row r="34" spans="2:18" ht="12.95" customHeight="1">
      <c r="B34" s="554" t="s">
        <v>92</v>
      </c>
      <c r="C34" s="521" t="s">
        <v>562</v>
      </c>
      <c r="D34" s="555">
        <v>17</v>
      </c>
      <c r="E34" s="553"/>
      <c r="F34" s="554" t="s">
        <v>92</v>
      </c>
      <c r="G34" s="521" t="s">
        <v>261</v>
      </c>
      <c r="H34" s="555">
        <v>11</v>
      </c>
      <c r="I34" s="553"/>
      <c r="J34" s="554" t="s">
        <v>92</v>
      </c>
      <c r="K34" s="521" t="s">
        <v>162</v>
      </c>
      <c r="L34" s="555">
        <v>14</v>
      </c>
      <c r="M34" s="553"/>
      <c r="N34" s="554" t="s">
        <v>92</v>
      </c>
      <c r="O34" s="521" t="s">
        <v>262</v>
      </c>
      <c r="P34" s="555">
        <v>4</v>
      </c>
      <c r="R34" s="27"/>
    </row>
    <row r="35" spans="2:18" ht="12.95" customHeight="1">
      <c r="B35" s="554" t="s">
        <v>97</v>
      </c>
      <c r="C35" s="521" t="s">
        <v>164</v>
      </c>
      <c r="D35" s="555">
        <v>12</v>
      </c>
      <c r="E35" s="553"/>
      <c r="F35" s="554" t="s">
        <v>97</v>
      </c>
      <c r="G35" s="521" t="s">
        <v>421</v>
      </c>
      <c r="H35" s="555">
        <v>6</v>
      </c>
      <c r="I35" s="553"/>
      <c r="J35" s="554" t="s">
        <v>97</v>
      </c>
      <c r="K35" s="521" t="s">
        <v>263</v>
      </c>
      <c r="L35" s="555">
        <v>0</v>
      </c>
      <c r="M35" s="553"/>
      <c r="N35" s="554" t="s">
        <v>97</v>
      </c>
      <c r="O35" s="521" t="s">
        <v>167</v>
      </c>
      <c r="P35" s="555">
        <v>6</v>
      </c>
      <c r="R35" s="27"/>
    </row>
    <row r="36" spans="2:18" ht="12.95" customHeight="1">
      <c r="B36" s="554"/>
      <c r="C36" s="556" t="s">
        <v>102</v>
      </c>
      <c r="D36" s="557">
        <f>SUM(D28:D35)</f>
        <v>44</v>
      </c>
      <c r="E36" s="553"/>
      <c r="F36" s="554"/>
      <c r="G36" s="556" t="s">
        <v>102</v>
      </c>
      <c r="H36" s="557">
        <f>SUM(H28:H35)</f>
        <v>29</v>
      </c>
      <c r="I36" s="553"/>
      <c r="J36" s="554"/>
      <c r="K36" s="556" t="s">
        <v>102</v>
      </c>
      <c r="L36" s="557">
        <f>SUM(L28:L35)</f>
        <v>29</v>
      </c>
      <c r="M36" s="553"/>
      <c r="N36" s="521"/>
      <c r="O36" s="558" t="s">
        <v>102</v>
      </c>
      <c r="P36" s="557">
        <f>SUM(P28:P35)</f>
        <v>37</v>
      </c>
    </row>
    <row r="37" spans="2:18" ht="12.95" customHeight="1">
      <c r="B37" s="553"/>
      <c r="C37" s="553"/>
      <c r="D37" s="559"/>
      <c r="E37" s="553"/>
      <c r="F37" s="553"/>
      <c r="G37" s="541"/>
      <c r="H37" s="559"/>
      <c r="I37" s="553"/>
      <c r="J37" s="553"/>
      <c r="K37" s="541"/>
      <c r="L37" s="563"/>
      <c r="M37" s="553"/>
      <c r="N37" s="553"/>
      <c r="O37" s="541"/>
      <c r="P37" s="559"/>
    </row>
    <row r="38" spans="2:18" ht="12.95" customHeight="1">
      <c r="B38" s="681" t="s">
        <v>36</v>
      </c>
      <c r="C38" s="682"/>
      <c r="D38" s="543" t="s">
        <v>64</v>
      </c>
      <c r="E38" s="553"/>
      <c r="F38" s="683" t="s">
        <v>42</v>
      </c>
      <c r="G38" s="684"/>
      <c r="H38" s="543" t="s">
        <v>64</v>
      </c>
      <c r="I38" s="553"/>
      <c r="J38" s="683" t="s">
        <v>30</v>
      </c>
      <c r="K38" s="684"/>
      <c r="L38" s="543" t="s">
        <v>64</v>
      </c>
      <c r="M38" s="553"/>
      <c r="N38" s="688" t="s">
        <v>41</v>
      </c>
      <c r="O38" s="688"/>
      <c r="P38" s="543" t="s">
        <v>64</v>
      </c>
      <c r="R38" s="130"/>
    </row>
    <row r="39" spans="2:18" ht="12.95" customHeight="1">
      <c r="B39" s="554" t="s">
        <v>65</v>
      </c>
      <c r="C39" s="521" t="s">
        <v>168</v>
      </c>
      <c r="D39" s="555">
        <v>9</v>
      </c>
      <c r="E39" s="553"/>
      <c r="F39" s="554" t="s">
        <v>65</v>
      </c>
      <c r="G39" s="521" t="s">
        <v>814</v>
      </c>
      <c r="H39" s="555">
        <v>6</v>
      </c>
      <c r="I39" s="553"/>
      <c r="J39" s="554" t="s">
        <v>65</v>
      </c>
      <c r="K39" s="521" t="s">
        <v>704</v>
      </c>
      <c r="L39" s="555">
        <v>6</v>
      </c>
      <c r="M39" s="553"/>
      <c r="N39" s="554" t="s">
        <v>65</v>
      </c>
      <c r="O39" s="521" t="s">
        <v>171</v>
      </c>
      <c r="P39" s="555">
        <v>12</v>
      </c>
      <c r="R39" s="130"/>
    </row>
    <row r="40" spans="2:18" ht="12.95" customHeight="1">
      <c r="B40" s="554" t="s">
        <v>70</v>
      </c>
      <c r="C40" s="521" t="s">
        <v>172</v>
      </c>
      <c r="D40" s="555">
        <v>21</v>
      </c>
      <c r="E40" s="553"/>
      <c r="F40" s="554" t="s">
        <v>70</v>
      </c>
      <c r="G40" s="521" t="s">
        <v>656</v>
      </c>
      <c r="H40" s="555">
        <v>0</v>
      </c>
      <c r="I40" s="553"/>
      <c r="J40" s="554" t="s">
        <v>70</v>
      </c>
      <c r="K40" s="521" t="s">
        <v>141</v>
      </c>
      <c r="L40" s="555">
        <v>0</v>
      </c>
      <c r="M40" s="553"/>
      <c r="N40" s="554" t="s">
        <v>70</v>
      </c>
      <c r="O40" s="521" t="s">
        <v>175</v>
      </c>
      <c r="P40" s="555">
        <v>0</v>
      </c>
      <c r="R40" s="130"/>
    </row>
    <row r="41" spans="2:18" ht="12.95" customHeight="1">
      <c r="B41" s="554" t="s">
        <v>70</v>
      </c>
      <c r="C41" s="521" t="s">
        <v>473</v>
      </c>
      <c r="D41" s="555">
        <v>0</v>
      </c>
      <c r="E41" s="553"/>
      <c r="F41" s="554" t="s">
        <v>70</v>
      </c>
      <c r="G41" s="521" t="s">
        <v>616</v>
      </c>
      <c r="H41" s="555">
        <v>6</v>
      </c>
      <c r="I41" s="553"/>
      <c r="J41" s="554" t="s">
        <v>70</v>
      </c>
      <c r="K41" s="521" t="s">
        <v>174</v>
      </c>
      <c r="L41" s="555">
        <v>6</v>
      </c>
      <c r="M41" s="553"/>
      <c r="N41" s="554" t="s">
        <v>70</v>
      </c>
      <c r="O41" s="521" t="s">
        <v>179</v>
      </c>
      <c r="P41" s="555">
        <v>3</v>
      </c>
      <c r="R41" s="236"/>
    </row>
    <row r="42" spans="2:18" ht="12.95" customHeight="1">
      <c r="B42" s="554" t="s">
        <v>79</v>
      </c>
      <c r="C42" s="521" t="s">
        <v>184</v>
      </c>
      <c r="D42" s="555">
        <v>0</v>
      </c>
      <c r="E42" s="553"/>
      <c r="F42" s="554" t="s">
        <v>79</v>
      </c>
      <c r="G42" s="521" t="s">
        <v>370</v>
      </c>
      <c r="H42" s="555">
        <v>3</v>
      </c>
      <c r="I42" s="553"/>
      <c r="J42" s="554" t="s">
        <v>79</v>
      </c>
      <c r="K42" s="521" t="s">
        <v>567</v>
      </c>
      <c r="L42" s="555">
        <v>0</v>
      </c>
      <c r="M42" s="553"/>
      <c r="N42" s="554" t="s">
        <v>79</v>
      </c>
      <c r="O42" s="521" t="s">
        <v>568</v>
      </c>
      <c r="P42" s="555">
        <v>3</v>
      </c>
      <c r="R42" s="236"/>
    </row>
    <row r="43" spans="2:18" ht="12.95" customHeight="1">
      <c r="B43" s="554" t="s">
        <v>79</v>
      </c>
      <c r="C43" s="521" t="s">
        <v>566</v>
      </c>
      <c r="D43" s="555">
        <v>0</v>
      </c>
      <c r="E43" s="553"/>
      <c r="F43" s="554" t="s">
        <v>79</v>
      </c>
      <c r="G43" s="521" t="s">
        <v>367</v>
      </c>
      <c r="H43" s="555">
        <v>0</v>
      </c>
      <c r="I43" s="553"/>
      <c r="J43" s="554" t="s">
        <v>79</v>
      </c>
      <c r="K43" s="521" t="s">
        <v>190</v>
      </c>
      <c r="L43" s="555">
        <v>0</v>
      </c>
      <c r="M43" s="553"/>
      <c r="N43" s="554" t="s">
        <v>79</v>
      </c>
      <c r="O43" s="521" t="s">
        <v>817</v>
      </c>
      <c r="P43" s="555">
        <v>0</v>
      </c>
      <c r="R43" s="236"/>
    </row>
    <row r="44" spans="2:18" ht="12.95" customHeight="1">
      <c r="B44" s="554" t="s">
        <v>79</v>
      </c>
      <c r="C44" s="521" t="s">
        <v>188</v>
      </c>
      <c r="D44" s="555">
        <v>0</v>
      </c>
      <c r="E44" s="553"/>
      <c r="F44" s="554" t="s">
        <v>79</v>
      </c>
      <c r="G44" s="521" t="s">
        <v>189</v>
      </c>
      <c r="H44" s="555">
        <v>0</v>
      </c>
      <c r="I44" s="553"/>
      <c r="J44" s="554" t="s">
        <v>79</v>
      </c>
      <c r="K44" s="521" t="s">
        <v>426</v>
      </c>
      <c r="L44" s="555">
        <v>6</v>
      </c>
      <c r="M44" s="553"/>
      <c r="N44" s="554" t="s">
        <v>79</v>
      </c>
      <c r="O44" s="521" t="s">
        <v>1323</v>
      </c>
      <c r="P44" s="555">
        <v>0</v>
      </c>
      <c r="R44" s="236"/>
    </row>
    <row r="45" spans="2:18" ht="12.95" customHeight="1">
      <c r="B45" s="554" t="s">
        <v>92</v>
      </c>
      <c r="C45" s="521" t="s">
        <v>569</v>
      </c>
      <c r="D45" s="555">
        <v>8</v>
      </c>
      <c r="E45" s="553"/>
      <c r="F45" s="554" t="s">
        <v>92</v>
      </c>
      <c r="G45" s="521" t="s">
        <v>371</v>
      </c>
      <c r="H45" s="555">
        <v>15</v>
      </c>
      <c r="I45" s="553"/>
      <c r="J45" s="554" t="s">
        <v>92</v>
      </c>
      <c r="K45" s="564" t="s">
        <v>194</v>
      </c>
      <c r="L45" s="555">
        <v>6</v>
      </c>
      <c r="M45" s="553"/>
      <c r="N45" s="554" t="s">
        <v>92</v>
      </c>
      <c r="O45" s="521" t="s">
        <v>195</v>
      </c>
      <c r="P45" s="555">
        <v>12</v>
      </c>
      <c r="R45" s="131"/>
    </row>
    <row r="46" spans="2:18" ht="12.95" customHeight="1">
      <c r="B46" s="554" t="s">
        <v>97</v>
      </c>
      <c r="C46" s="521" t="s">
        <v>266</v>
      </c>
      <c r="D46" s="555">
        <v>0</v>
      </c>
      <c r="E46" s="553"/>
      <c r="F46" s="554" t="s">
        <v>97</v>
      </c>
      <c r="G46" s="521" t="s">
        <v>197</v>
      </c>
      <c r="H46" s="555">
        <v>0</v>
      </c>
      <c r="I46" s="553"/>
      <c r="J46" s="554" t="s">
        <v>97</v>
      </c>
      <c r="K46" s="521" t="s">
        <v>518</v>
      </c>
      <c r="L46" s="555">
        <v>0</v>
      </c>
      <c r="M46" s="553"/>
      <c r="N46" s="554" t="s">
        <v>97</v>
      </c>
      <c r="O46" s="521" t="s">
        <v>199</v>
      </c>
      <c r="P46" s="555">
        <v>0</v>
      </c>
    </row>
    <row r="47" spans="2:18" ht="12.95" customHeight="1">
      <c r="B47" s="554"/>
      <c r="C47" s="556" t="s">
        <v>102</v>
      </c>
      <c r="D47" s="557">
        <f>SUM(D39:D46)</f>
        <v>38</v>
      </c>
      <c r="E47" s="553"/>
      <c r="F47" s="554"/>
      <c r="G47" s="556" t="s">
        <v>102</v>
      </c>
      <c r="H47" s="557">
        <f>SUM(H39:H46)</f>
        <v>30</v>
      </c>
      <c r="I47" s="553"/>
      <c r="J47" s="554"/>
      <c r="K47" s="556" t="s">
        <v>102</v>
      </c>
      <c r="L47" s="557">
        <f>SUM(L39:L46)</f>
        <v>24</v>
      </c>
      <c r="M47" s="553"/>
      <c r="N47" s="554"/>
      <c r="O47" s="556" t="s">
        <v>102</v>
      </c>
      <c r="P47" s="557">
        <f>SUM(P39:P46)</f>
        <v>30</v>
      </c>
    </row>
    <row r="48" spans="2:18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1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709</v>
      </c>
      <c r="P49" s="201"/>
      <c r="R49" s="146"/>
      <c r="S49" s="83"/>
      <c r="T49" s="84"/>
    </row>
    <row r="50" spans="2:21" ht="12.95" customHeight="1">
      <c r="B50" s="169"/>
      <c r="C50" s="539" t="s">
        <v>269</v>
      </c>
      <c r="D50" s="75">
        <f>H14</f>
        <v>28</v>
      </c>
      <c r="E50" s="78"/>
      <c r="F50" s="533" t="s">
        <v>203</v>
      </c>
      <c r="G50" s="74" t="s">
        <v>35</v>
      </c>
      <c r="H50" s="75">
        <f>D36</f>
        <v>44</v>
      </c>
      <c r="I50" s="78"/>
      <c r="J50" s="533" t="s">
        <v>203</v>
      </c>
      <c r="K50" s="74" t="s">
        <v>42</v>
      </c>
      <c r="L50" s="75">
        <f>H47</f>
        <v>30</v>
      </c>
      <c r="M50" s="78"/>
      <c r="N50" s="566" t="s">
        <v>203</v>
      </c>
      <c r="O50" s="74" t="s">
        <v>24</v>
      </c>
      <c r="P50" s="81">
        <f>P36</f>
        <v>37</v>
      </c>
      <c r="R50" s="679"/>
      <c r="S50" s="679"/>
      <c r="T50" s="679"/>
      <c r="U50" s="202"/>
    </row>
    <row r="51" spans="2:21" ht="12.95" customHeight="1">
      <c r="B51" s="565" t="s">
        <v>203</v>
      </c>
      <c r="C51" s="54" t="s">
        <v>28</v>
      </c>
      <c r="D51" s="86">
        <f>L14</f>
        <v>39</v>
      </c>
      <c r="E51" s="86"/>
      <c r="F51" s="86"/>
      <c r="G51" s="541" t="s">
        <v>476</v>
      </c>
      <c r="H51" s="86">
        <f>D14</f>
        <v>27</v>
      </c>
      <c r="I51" s="55"/>
      <c r="J51" s="95"/>
      <c r="K51" s="541" t="s">
        <v>571</v>
      </c>
      <c r="L51" s="86">
        <f>P47</f>
        <v>30</v>
      </c>
      <c r="M51" s="553" t="s">
        <v>377</v>
      </c>
      <c r="N51" s="95"/>
      <c r="O51" s="541" t="s">
        <v>519</v>
      </c>
      <c r="P51" s="89">
        <f>P25</f>
        <v>3</v>
      </c>
      <c r="R51" s="679"/>
      <c r="S51" s="679"/>
      <c r="T51" s="679"/>
      <c r="U51" s="202"/>
    </row>
    <row r="52" spans="2:21" ht="12.95" customHeight="1">
      <c r="B52" s="91"/>
      <c r="E52" s="55"/>
      <c r="F52" s="67"/>
      <c r="I52" s="55"/>
      <c r="J52" s="67"/>
      <c r="M52" s="55"/>
      <c r="N52" s="55"/>
      <c r="P52" s="172"/>
      <c r="R52" s="679"/>
      <c r="S52" s="679"/>
      <c r="T52" s="679"/>
      <c r="U52" s="202"/>
    </row>
    <row r="53" spans="2:21" ht="12.95" customHeight="1">
      <c r="B53" s="565" t="s">
        <v>203</v>
      </c>
      <c r="C53" s="54" t="s">
        <v>30</v>
      </c>
      <c r="D53" s="86">
        <f>L47</f>
        <v>24</v>
      </c>
      <c r="E53" s="55"/>
      <c r="F53" s="532" t="s">
        <v>203</v>
      </c>
      <c r="G53" s="54" t="s">
        <v>36</v>
      </c>
      <c r="H53" s="86">
        <f>D47</f>
        <v>38</v>
      </c>
      <c r="I53" s="55"/>
      <c r="J53" s="95"/>
      <c r="K53" s="54" t="s">
        <v>40</v>
      </c>
      <c r="L53" s="86">
        <f>H25</f>
        <v>9</v>
      </c>
      <c r="M53" s="55"/>
      <c r="N53" s="535" t="s">
        <v>201</v>
      </c>
      <c r="O53" s="541" t="s">
        <v>373</v>
      </c>
      <c r="P53" s="89">
        <f>P14</f>
        <v>37</v>
      </c>
      <c r="R53" s="679"/>
      <c r="S53" s="679"/>
      <c r="T53" s="679"/>
      <c r="U53" s="202"/>
    </row>
    <row r="54" spans="2:21" ht="12.95" customHeight="1">
      <c r="B54" s="173"/>
      <c r="C54" s="540" t="s">
        <v>327</v>
      </c>
      <c r="D54" s="99">
        <f>L25</f>
        <v>2</v>
      </c>
      <c r="E54" s="98"/>
      <c r="F54" s="99"/>
      <c r="G54" s="540" t="s">
        <v>521</v>
      </c>
      <c r="H54" s="99">
        <f>D25</f>
        <v>20</v>
      </c>
      <c r="I54" s="102"/>
      <c r="J54" s="567" t="s">
        <v>201</v>
      </c>
      <c r="K54" s="540" t="s">
        <v>324</v>
      </c>
      <c r="L54" s="99">
        <f>L36</f>
        <v>29</v>
      </c>
      <c r="M54" s="102"/>
      <c r="N54" s="99"/>
      <c r="O54" s="98" t="s">
        <v>23</v>
      </c>
      <c r="P54" s="104">
        <f>H36</f>
        <v>29</v>
      </c>
      <c r="R54" s="679"/>
      <c r="S54" s="679"/>
      <c r="T54" s="679"/>
      <c r="U54" s="202"/>
    </row>
    <row r="55" spans="2:21" ht="12.95" customHeight="1">
      <c r="B55" s="55"/>
      <c r="C55" s="55"/>
      <c r="D55" s="55"/>
      <c r="E55" s="55"/>
      <c r="M55" s="55"/>
      <c r="N55" s="55"/>
      <c r="O55" s="55"/>
      <c r="P55" s="55"/>
      <c r="R55" s="679"/>
      <c r="S55" s="679"/>
      <c r="T55" s="679"/>
      <c r="U55" s="202"/>
    </row>
    <row r="56" spans="2:21" ht="12.95" customHeight="1">
      <c r="B56" s="632" t="s">
        <v>711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79"/>
      <c r="S56" s="679"/>
      <c r="T56" s="679"/>
      <c r="U56" s="202"/>
    </row>
    <row r="57" spans="2:21" ht="12.95" customHeight="1">
      <c r="B57" s="108" t="s">
        <v>35</v>
      </c>
      <c r="C57" s="109"/>
      <c r="D57" s="61">
        <f>$D$36</f>
        <v>44</v>
      </c>
      <c r="E57" s="55"/>
      <c r="F57" s="669" t="s">
        <v>1339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679"/>
      <c r="S57" s="679"/>
      <c r="T57" s="679"/>
      <c r="U57" s="202"/>
    </row>
    <row r="58" spans="2:21" ht="12.95" customHeight="1">
      <c r="B58" s="108" t="s">
        <v>28</v>
      </c>
      <c r="C58" s="109"/>
      <c r="D58" s="61">
        <f>$L$14</f>
        <v>39</v>
      </c>
      <c r="E58" s="55"/>
      <c r="F58" s="669" t="s">
        <v>1356</v>
      </c>
      <c r="G58" s="624"/>
      <c r="H58" s="624"/>
      <c r="I58" s="624"/>
      <c r="J58" s="624"/>
      <c r="K58" s="624"/>
      <c r="L58" s="625"/>
      <c r="M58" s="55"/>
      <c r="N58" s="677" t="s">
        <v>1338</v>
      </c>
      <c r="O58" s="622"/>
      <c r="P58" s="113">
        <f>MAX(D6:D12,H6:H12,L6:L12,P6:P12,D17:D23,H17:H23,L17:L23,P17:P23,D28:D34,H28:H34,L28:L34,P28:P34,D39:D45,H39:H45,L39:L45,P39:P45)</f>
        <v>21</v>
      </c>
    </row>
    <row r="59" spans="2:21" ht="12.95" customHeight="1">
      <c r="B59" s="108" t="s">
        <v>36</v>
      </c>
      <c r="C59" s="109"/>
      <c r="D59" s="61">
        <f>$D$47</f>
        <v>38</v>
      </c>
      <c r="E59" s="55"/>
      <c r="F59" s="669" t="s">
        <v>1349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  <c r="R59" s="238"/>
    </row>
    <row r="60" spans="2:21" ht="12.95" customHeight="1">
      <c r="B60" s="108" t="s">
        <v>21</v>
      </c>
      <c r="C60" s="109"/>
      <c r="D60" s="61">
        <f>$P$14</f>
        <v>37</v>
      </c>
      <c r="E60" s="55"/>
      <c r="F60" s="669" t="s">
        <v>1340</v>
      </c>
      <c r="G60" s="624"/>
      <c r="H60" s="624"/>
      <c r="I60" s="624"/>
      <c r="J60" s="624"/>
      <c r="K60" s="624"/>
      <c r="L60" s="625"/>
      <c r="M60" s="55"/>
      <c r="N60" s="677" t="s">
        <v>35</v>
      </c>
      <c r="O60" s="622"/>
      <c r="P60" s="113">
        <f>MAX(D14,H14,L14,P14,D25,H25,L25,P25,D36,H36,L36,P36,D47,H47,L47,P47)</f>
        <v>44</v>
      </c>
      <c r="R60" s="235"/>
    </row>
    <row r="61" spans="2:21" ht="12.95" customHeight="1">
      <c r="B61" s="108" t="s">
        <v>24</v>
      </c>
      <c r="C61" s="109"/>
      <c r="D61" s="61">
        <f>$P$36</f>
        <v>37</v>
      </c>
      <c r="E61" s="55"/>
      <c r="F61" s="669" t="s">
        <v>1341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  <c r="R61" s="235"/>
    </row>
    <row r="62" spans="2:21" ht="12.95" customHeight="1">
      <c r="B62" s="108" t="s">
        <v>41</v>
      </c>
      <c r="C62" s="109"/>
      <c r="D62" s="61">
        <f>$P$47</f>
        <v>30</v>
      </c>
      <c r="E62" s="55"/>
      <c r="F62" s="669" t="s">
        <v>1342</v>
      </c>
      <c r="G62" s="624"/>
      <c r="H62" s="624"/>
      <c r="I62" s="624"/>
      <c r="J62" s="624"/>
      <c r="K62" s="624"/>
      <c r="L62" s="625"/>
      <c r="M62" s="55"/>
      <c r="N62" s="677" t="s">
        <v>29</v>
      </c>
      <c r="O62" s="622"/>
      <c r="P62" s="117">
        <v>2</v>
      </c>
      <c r="R62" s="235"/>
    </row>
    <row r="63" spans="2:21" ht="12.95" customHeight="1">
      <c r="B63" s="108" t="s">
        <v>42</v>
      </c>
      <c r="C63" s="109"/>
      <c r="D63" s="61">
        <f>$H$47</f>
        <v>30</v>
      </c>
      <c r="E63" s="55"/>
      <c r="F63" s="669" t="s">
        <v>1354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  <c r="R63" s="237"/>
    </row>
    <row r="64" spans="2:21" ht="12.95" customHeight="1">
      <c r="B64" s="108" t="s">
        <v>39</v>
      </c>
      <c r="C64" s="109"/>
      <c r="D64" s="61">
        <f>$L$36</f>
        <v>29</v>
      </c>
      <c r="E64" s="55"/>
      <c r="F64" s="669" t="s">
        <v>1355</v>
      </c>
      <c r="G64" s="624"/>
      <c r="H64" s="624"/>
      <c r="I64" s="624"/>
      <c r="J64" s="624"/>
      <c r="K64" s="624"/>
      <c r="L64" s="625"/>
      <c r="M64" s="55"/>
      <c r="N64" s="677" t="s">
        <v>42</v>
      </c>
      <c r="O64" s="622"/>
      <c r="P64" s="209">
        <v>6</v>
      </c>
      <c r="R64" s="237"/>
    </row>
    <row r="65" spans="2:21" ht="12.95" customHeight="1">
      <c r="B65" s="108" t="s">
        <v>23</v>
      </c>
      <c r="C65" s="109"/>
      <c r="D65" s="61">
        <f>$H$36</f>
        <v>29</v>
      </c>
      <c r="E65" s="55"/>
      <c r="F65" s="669" t="s">
        <v>1343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  <c r="R65" s="237"/>
    </row>
    <row r="66" spans="2:21" ht="12.95" customHeight="1">
      <c r="B66" s="108" t="s">
        <v>27</v>
      </c>
      <c r="C66" s="109"/>
      <c r="D66" s="61">
        <f>$H$14</f>
        <v>28</v>
      </c>
      <c r="E66" s="55"/>
      <c r="F66" s="669" t="s">
        <v>1357</v>
      </c>
      <c r="G66" s="624"/>
      <c r="H66" s="624"/>
      <c r="I66" s="624"/>
      <c r="J66" s="624"/>
      <c r="K66" s="624"/>
      <c r="L66" s="625"/>
      <c r="M66" s="55"/>
      <c r="N66" s="203" t="s">
        <v>712</v>
      </c>
      <c r="O66" s="205"/>
      <c r="P66" s="226"/>
      <c r="R66" s="24"/>
    </row>
    <row r="67" spans="2:21" ht="12.95" customHeight="1">
      <c r="B67" s="108" t="s">
        <v>33</v>
      </c>
      <c r="C67" s="109"/>
      <c r="D67" s="61">
        <f>$D$14</f>
        <v>27</v>
      </c>
      <c r="E67" s="55"/>
      <c r="F67" s="669" t="s">
        <v>1350</v>
      </c>
      <c r="G67" s="624"/>
      <c r="H67" s="624"/>
      <c r="I67" s="624"/>
      <c r="J67" s="624"/>
      <c r="K67" s="624"/>
      <c r="L67" s="625"/>
      <c r="M67" s="55"/>
      <c r="N67" s="680" t="s">
        <v>1328</v>
      </c>
      <c r="O67" s="680"/>
      <c r="P67" s="680"/>
      <c r="R67" s="185"/>
      <c r="S67" s="146"/>
      <c r="T67" s="83"/>
      <c r="U67" s="84"/>
    </row>
    <row r="68" spans="2:21" ht="12.95" customHeight="1">
      <c r="B68" s="108" t="s">
        <v>30</v>
      </c>
      <c r="C68" s="109"/>
      <c r="D68" s="61">
        <f>$L$47</f>
        <v>24</v>
      </c>
      <c r="E68" s="55"/>
      <c r="F68" s="669" t="s">
        <v>1344</v>
      </c>
      <c r="G68" s="624"/>
      <c r="H68" s="624"/>
      <c r="I68" s="624"/>
      <c r="J68" s="624"/>
      <c r="K68" s="624"/>
      <c r="L68" s="625"/>
      <c r="M68" s="55"/>
      <c r="N68" s="680" t="s">
        <v>1329</v>
      </c>
      <c r="O68" s="680"/>
      <c r="P68" s="680"/>
      <c r="R68" s="185"/>
      <c r="S68" s="146"/>
      <c r="T68" s="83"/>
      <c r="U68" s="84"/>
    </row>
    <row r="69" spans="2:21" ht="12.95" customHeight="1">
      <c r="B69" s="108" t="s">
        <v>34</v>
      </c>
      <c r="C69" s="109"/>
      <c r="D69" s="61">
        <f>$D$25</f>
        <v>20</v>
      </c>
      <c r="E69" s="55"/>
      <c r="F69" s="669" t="s">
        <v>1351</v>
      </c>
      <c r="G69" s="624"/>
      <c r="H69" s="624"/>
      <c r="I69" s="624"/>
      <c r="J69" s="624"/>
      <c r="K69" s="624"/>
      <c r="L69" s="625"/>
      <c r="M69" s="55"/>
      <c r="N69" s="680" t="s">
        <v>1330</v>
      </c>
      <c r="O69" s="680"/>
      <c r="P69" s="680"/>
      <c r="R69" s="185"/>
      <c r="S69" s="146"/>
      <c r="T69" s="83"/>
      <c r="U69" s="84"/>
    </row>
    <row r="70" spans="2:21" ht="12.95" customHeight="1">
      <c r="B70" s="108" t="s">
        <v>40</v>
      </c>
      <c r="C70" s="109"/>
      <c r="D70" s="61">
        <f>$H$25</f>
        <v>9</v>
      </c>
      <c r="E70" s="55"/>
      <c r="F70" s="669" t="s">
        <v>1347</v>
      </c>
      <c r="G70" s="624"/>
      <c r="H70" s="624"/>
      <c r="I70" s="624"/>
      <c r="J70" s="624"/>
      <c r="K70" s="624"/>
      <c r="L70" s="625"/>
      <c r="M70" s="55"/>
      <c r="N70" s="680" t="s">
        <v>1331</v>
      </c>
      <c r="O70" s="680"/>
      <c r="P70" s="680"/>
      <c r="R70" s="185"/>
      <c r="S70" s="146"/>
      <c r="T70" s="83"/>
      <c r="U70" s="84"/>
    </row>
    <row r="71" spans="2:21" ht="12.95" customHeight="1">
      <c r="B71" s="108" t="s">
        <v>22</v>
      </c>
      <c r="C71" s="109"/>
      <c r="D71" s="61">
        <f>$P$25</f>
        <v>3</v>
      </c>
      <c r="E71" s="55"/>
      <c r="F71" s="687" t="s">
        <v>1345</v>
      </c>
      <c r="G71" s="624"/>
      <c r="H71" s="624"/>
      <c r="I71" s="624"/>
      <c r="J71" s="624"/>
      <c r="K71" s="624"/>
      <c r="L71" s="625"/>
      <c r="M71" s="55"/>
      <c r="N71" s="680" t="s">
        <v>1332</v>
      </c>
      <c r="O71" s="680"/>
      <c r="P71" s="680"/>
      <c r="R71" s="185"/>
      <c r="S71" s="146"/>
      <c r="T71" s="83"/>
      <c r="U71" s="84"/>
    </row>
    <row r="72" spans="2:21" ht="12.95" customHeight="1">
      <c r="B72" s="108" t="s">
        <v>29</v>
      </c>
      <c r="C72" s="109"/>
      <c r="D72" s="61">
        <f>$L$25</f>
        <v>2</v>
      </c>
      <c r="E72" s="55"/>
      <c r="F72" s="669" t="s">
        <v>1346</v>
      </c>
      <c r="G72" s="624"/>
      <c r="H72" s="624"/>
      <c r="I72" s="624"/>
      <c r="J72" s="624"/>
      <c r="K72" s="624"/>
      <c r="L72" s="625"/>
      <c r="M72" s="55"/>
      <c r="N72" s="680" t="s">
        <v>1333</v>
      </c>
      <c r="O72" s="680"/>
      <c r="P72" s="680"/>
      <c r="R72" s="185"/>
      <c r="S72" s="146"/>
      <c r="T72" s="83"/>
      <c r="U72" s="84"/>
    </row>
    <row r="73" spans="2:21" ht="12.95" customHeight="1">
      <c r="E73" s="55"/>
      <c r="M73" s="55"/>
      <c r="N73" s="680" t="s">
        <v>1334</v>
      </c>
      <c r="O73" s="680"/>
      <c r="P73" s="680"/>
      <c r="R73" s="185"/>
      <c r="S73" s="146"/>
      <c r="T73" s="83"/>
      <c r="U73" s="84"/>
    </row>
    <row r="74" spans="2:21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6</v>
      </c>
      <c r="J74" s="120">
        <f>'wk11'!J74+I74</f>
        <v>52</v>
      </c>
      <c r="K74" s="661" t="s">
        <v>1353</v>
      </c>
      <c r="L74" s="596"/>
      <c r="M74" s="55"/>
      <c r="N74" s="680" t="s">
        <v>1335</v>
      </c>
      <c r="O74" s="680"/>
      <c r="P74" s="680"/>
      <c r="R74" s="185"/>
      <c r="S74" s="146"/>
      <c r="T74" s="83"/>
      <c r="U74" s="84"/>
    </row>
    <row r="75" spans="2:21" ht="12.95" customHeight="1">
      <c r="B75" s="665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2</v>
      </c>
      <c r="J75" s="123">
        <f>'wk11'!J75+I75</f>
        <v>44</v>
      </c>
      <c r="K75" s="661" t="s">
        <v>1352</v>
      </c>
      <c r="L75" s="596"/>
      <c r="M75" s="55"/>
      <c r="N75" s="653" t="str">
        <f>'wk13'!$B$3</f>
        <v>ALL NFL TEAMS PLAYING</v>
      </c>
      <c r="O75" s="654"/>
      <c r="P75" s="655"/>
    </row>
    <row r="76" spans="2:21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2">
    <mergeCell ref="F67:L67"/>
    <mergeCell ref="F63:L63"/>
    <mergeCell ref="B74:D74"/>
    <mergeCell ref="B49:N49"/>
    <mergeCell ref="N27:O27"/>
    <mergeCell ref="N38:O38"/>
    <mergeCell ref="F72:L72"/>
    <mergeCell ref="F27:G27"/>
    <mergeCell ref="F59:L59"/>
    <mergeCell ref="F57:L57"/>
    <mergeCell ref="F62:L62"/>
    <mergeCell ref="B38:C38"/>
    <mergeCell ref="B56:C56"/>
    <mergeCell ref="N58:O58"/>
    <mergeCell ref="N60:O60"/>
    <mergeCell ref="N62:O62"/>
    <mergeCell ref="N75:P75"/>
    <mergeCell ref="N71:P71"/>
    <mergeCell ref="N72:P72"/>
    <mergeCell ref="N74:P74"/>
    <mergeCell ref="B27:C27"/>
    <mergeCell ref="G75:H75"/>
    <mergeCell ref="K75:L75"/>
    <mergeCell ref="F69:L69"/>
    <mergeCell ref="F70:L70"/>
    <mergeCell ref="F71:L71"/>
    <mergeCell ref="F68:L68"/>
    <mergeCell ref="G74:H74"/>
    <mergeCell ref="K74:L74"/>
    <mergeCell ref="B75:C75"/>
    <mergeCell ref="N64:O64"/>
    <mergeCell ref="N73:P73"/>
    <mergeCell ref="J16:K16"/>
    <mergeCell ref="F38:G38"/>
    <mergeCell ref="F60:L60"/>
    <mergeCell ref="J27:K27"/>
    <mergeCell ref="F16:G16"/>
    <mergeCell ref="J38:K38"/>
    <mergeCell ref="B1:C1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8:L58"/>
    <mergeCell ref="F64:L64"/>
    <mergeCell ref="F65:L65"/>
    <mergeCell ref="F66:L66"/>
    <mergeCell ref="R55:T55"/>
    <mergeCell ref="R56:T56"/>
    <mergeCell ref="R57:T57"/>
    <mergeCell ref="R50:T50"/>
    <mergeCell ref="R51:T51"/>
    <mergeCell ref="R52:T52"/>
    <mergeCell ref="R53:T53"/>
    <mergeCell ref="R54:T54"/>
  </mergeCells>
  <pageMargins left="0" right="0" top="0.64999999999999991" bottom="0" header="0.13" footer="0.5"/>
  <pageSetup paperSize="9" scale="74" orientation="portrait" r:id="rId1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76"/>
  <sheetViews>
    <sheetView view="pageBreakPreview" topLeftCell="A40" zoomScale="180" zoomScaleSheetLayoutView="180" workbookViewId="0">
      <selection activeCell="G17" sqref="G17:G24"/>
    </sheetView>
  </sheetViews>
  <sheetFormatPr defaultRowHeight="12.75"/>
  <cols>
    <col min="1" max="2" width="3.7109375" customWidth="1"/>
    <col min="3" max="3" width="15.7109375" customWidth="1"/>
    <col min="4" max="4" width="5.140625" customWidth="1"/>
    <col min="5" max="5" width="3.140625" customWidth="1"/>
    <col min="6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8" width="3.7109375" customWidth="1"/>
    <col min="19" max="19" width="17.140625" customWidth="1"/>
    <col min="20" max="20" width="3.7109375" customWidth="1"/>
    <col min="21" max="21" width="8.85546875" customWidth="1"/>
    <col min="22" max="26" width="3.7109375" customWidth="1"/>
  </cols>
  <sheetData>
    <row r="1" spans="2:18" ht="12.95" customHeight="1">
      <c r="B1" s="583">
        <v>2025</v>
      </c>
      <c r="C1" s="583"/>
      <c r="D1" s="54"/>
      <c r="E1" s="55"/>
      <c r="F1" s="585" t="s">
        <v>713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8" ht="12.95" customHeight="1">
      <c r="B2" s="54" t="s">
        <v>714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8" ht="12.95" customHeight="1">
      <c r="B3" s="54" t="s">
        <v>62</v>
      </c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8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8" ht="12.95" customHeight="1">
      <c r="B5" s="681" t="s">
        <v>33</v>
      </c>
      <c r="C5" s="682"/>
      <c r="D5" s="543" t="s">
        <v>64</v>
      </c>
      <c r="E5" s="553"/>
      <c r="F5" s="681" t="s">
        <v>27</v>
      </c>
      <c r="G5" s="682"/>
      <c r="H5" s="543" t="s">
        <v>64</v>
      </c>
      <c r="I5" s="553"/>
      <c r="J5" s="681" t="s">
        <v>28</v>
      </c>
      <c r="K5" s="682"/>
      <c r="L5" s="543" t="s">
        <v>64</v>
      </c>
      <c r="M5" s="553"/>
      <c r="N5" s="551" t="s">
        <v>21</v>
      </c>
      <c r="O5" s="552"/>
      <c r="P5" s="543" t="s">
        <v>64</v>
      </c>
      <c r="R5" s="229"/>
    </row>
    <row r="6" spans="2:18" ht="12.95" customHeight="1">
      <c r="B6" s="554" t="s">
        <v>65</v>
      </c>
      <c r="C6" s="257" t="s">
        <v>66</v>
      </c>
      <c r="D6" s="555">
        <v>0</v>
      </c>
      <c r="E6" s="553"/>
      <c r="F6" s="554" t="s">
        <v>65</v>
      </c>
      <c r="G6" s="521" t="s">
        <v>67</v>
      </c>
      <c r="H6" s="555">
        <v>12</v>
      </c>
      <c r="I6" s="553"/>
      <c r="J6" s="554" t="s">
        <v>65</v>
      </c>
      <c r="K6" s="521" t="s">
        <v>68</v>
      </c>
      <c r="L6" s="555">
        <v>6</v>
      </c>
      <c r="M6" s="553"/>
      <c r="N6" s="554" t="s">
        <v>65</v>
      </c>
      <c r="O6" s="521" t="s">
        <v>69</v>
      </c>
      <c r="P6" s="555">
        <v>6</v>
      </c>
    </row>
    <row r="7" spans="2:18" ht="12.95" customHeight="1">
      <c r="B7" s="554" t="s">
        <v>70</v>
      </c>
      <c r="C7" s="521" t="s">
        <v>71</v>
      </c>
      <c r="D7" s="555">
        <v>6</v>
      </c>
      <c r="E7" s="553"/>
      <c r="F7" s="554" t="s">
        <v>70</v>
      </c>
      <c r="G7" s="521" t="s">
        <v>72</v>
      </c>
      <c r="H7" s="555">
        <v>0</v>
      </c>
      <c r="I7" s="553"/>
      <c r="J7" s="554" t="s">
        <v>70</v>
      </c>
      <c r="K7" s="521" t="s">
        <v>1295</v>
      </c>
      <c r="L7" s="555">
        <v>0</v>
      </c>
      <c r="M7" s="553"/>
      <c r="N7" s="554" t="s">
        <v>70</v>
      </c>
      <c r="O7" s="521" t="s">
        <v>74</v>
      </c>
      <c r="P7" s="555">
        <v>6</v>
      </c>
      <c r="R7" s="229"/>
    </row>
    <row r="8" spans="2:18" ht="12.95" customHeight="1">
      <c r="B8" s="554" t="s">
        <v>70</v>
      </c>
      <c r="C8" s="521" t="s">
        <v>606</v>
      </c>
      <c r="D8" s="555">
        <v>0</v>
      </c>
      <c r="E8" s="553"/>
      <c r="F8" s="554" t="s">
        <v>70</v>
      </c>
      <c r="G8" s="521" t="s">
        <v>76</v>
      </c>
      <c r="H8" s="555">
        <v>6</v>
      </c>
      <c r="I8" s="553"/>
      <c r="J8" s="554" t="s">
        <v>70</v>
      </c>
      <c r="K8" s="521" t="s">
        <v>77</v>
      </c>
      <c r="L8" s="555">
        <v>0</v>
      </c>
      <c r="M8" s="553"/>
      <c r="N8" s="554" t="s">
        <v>70</v>
      </c>
      <c r="O8" s="521" t="s">
        <v>78</v>
      </c>
      <c r="P8" s="555">
        <v>0</v>
      </c>
    </row>
    <row r="9" spans="2:18" ht="12.95" customHeight="1">
      <c r="B9" s="554" t="s">
        <v>79</v>
      </c>
      <c r="C9" s="521" t="s">
        <v>80</v>
      </c>
      <c r="D9" s="555">
        <v>0</v>
      </c>
      <c r="E9" s="553"/>
      <c r="F9" s="554" t="s">
        <v>79</v>
      </c>
      <c r="G9" s="521" t="s">
        <v>89</v>
      </c>
      <c r="H9" s="555">
        <v>0</v>
      </c>
      <c r="I9" s="553"/>
      <c r="J9" s="554" t="s">
        <v>79</v>
      </c>
      <c r="K9" s="521" t="s">
        <v>411</v>
      </c>
      <c r="L9" s="555">
        <v>3</v>
      </c>
      <c r="M9" s="553"/>
      <c r="N9" s="554" t="s">
        <v>79</v>
      </c>
      <c r="O9" s="521" t="s">
        <v>791</v>
      </c>
      <c r="P9" s="555">
        <v>0</v>
      </c>
      <c r="R9" s="229"/>
    </row>
    <row r="10" spans="2:18" ht="12.95" customHeight="1">
      <c r="B10" s="554" t="s">
        <v>79</v>
      </c>
      <c r="C10" s="521" t="s">
        <v>308</v>
      </c>
      <c r="D10" s="555">
        <v>0</v>
      </c>
      <c r="E10" s="553"/>
      <c r="F10" s="554" t="s">
        <v>79</v>
      </c>
      <c r="G10" s="521" t="s">
        <v>81</v>
      </c>
      <c r="H10" s="555">
        <v>6</v>
      </c>
      <c r="I10" s="553"/>
      <c r="J10" s="554" t="s">
        <v>79</v>
      </c>
      <c r="K10" s="521" t="s">
        <v>86</v>
      </c>
      <c r="L10" s="555">
        <v>3</v>
      </c>
      <c r="M10" s="553"/>
      <c r="N10" s="554" t="s">
        <v>79</v>
      </c>
      <c r="O10" s="521" t="s">
        <v>650</v>
      </c>
      <c r="P10" s="555">
        <v>0</v>
      </c>
    </row>
    <row r="11" spans="2:18" ht="12.95" customHeight="1">
      <c r="B11" s="554" t="s">
        <v>79</v>
      </c>
      <c r="C11" s="521" t="s">
        <v>88</v>
      </c>
      <c r="D11" s="555">
        <v>0</v>
      </c>
      <c r="E11" s="553"/>
      <c r="F11" s="554" t="s">
        <v>79</v>
      </c>
      <c r="G11" s="521" t="s">
        <v>85</v>
      </c>
      <c r="H11" s="555">
        <v>0</v>
      </c>
      <c r="I11" s="553"/>
      <c r="J11" s="554" t="s">
        <v>79</v>
      </c>
      <c r="K11" s="521" t="s">
        <v>1327</v>
      </c>
      <c r="L11" s="555">
        <v>0</v>
      </c>
      <c r="M11" s="553"/>
      <c r="N11" s="554" t="s">
        <v>79</v>
      </c>
      <c r="O11" s="521" t="s">
        <v>359</v>
      </c>
      <c r="P11" s="555">
        <v>3</v>
      </c>
      <c r="R11" s="264"/>
    </row>
    <row r="12" spans="2:18" ht="12.95" customHeight="1">
      <c r="B12" s="554" t="s">
        <v>92</v>
      </c>
      <c r="C12" s="553" t="s">
        <v>93</v>
      </c>
      <c r="D12" s="555">
        <v>0</v>
      </c>
      <c r="E12" s="553"/>
      <c r="F12" s="554" t="s">
        <v>92</v>
      </c>
      <c r="G12" s="521" t="s">
        <v>700</v>
      </c>
      <c r="H12" s="555">
        <v>9</v>
      </c>
      <c r="I12" s="553"/>
      <c r="J12" s="554" t="s">
        <v>92</v>
      </c>
      <c r="K12" s="521" t="s">
        <v>701</v>
      </c>
      <c r="L12" s="555">
        <v>0</v>
      </c>
      <c r="M12" s="553"/>
      <c r="N12" s="554" t="s">
        <v>92</v>
      </c>
      <c r="O12" s="521" t="s">
        <v>96</v>
      </c>
      <c r="P12" s="555">
        <v>6</v>
      </c>
    </row>
    <row r="13" spans="2:18" ht="12.95" customHeight="1">
      <c r="B13" s="554" t="s">
        <v>97</v>
      </c>
      <c r="C13" s="521" t="s">
        <v>256</v>
      </c>
      <c r="D13" s="555">
        <v>0</v>
      </c>
      <c r="E13" s="553"/>
      <c r="F13" s="554" t="s">
        <v>97</v>
      </c>
      <c r="G13" s="521" t="s">
        <v>360</v>
      </c>
      <c r="H13" s="555">
        <v>0</v>
      </c>
      <c r="I13" s="553"/>
      <c r="J13" s="554" t="s">
        <v>97</v>
      </c>
      <c r="K13" s="521" t="s">
        <v>311</v>
      </c>
      <c r="L13" s="555">
        <v>0</v>
      </c>
      <c r="M13" s="553"/>
      <c r="N13" s="554" t="s">
        <v>97</v>
      </c>
      <c r="O13" s="521" t="s">
        <v>312</v>
      </c>
      <c r="P13" s="555">
        <v>0</v>
      </c>
      <c r="R13" s="264"/>
    </row>
    <row r="14" spans="2:18" ht="12.95" customHeight="1">
      <c r="B14" s="554"/>
      <c r="C14" s="556" t="s">
        <v>102</v>
      </c>
      <c r="D14" s="557">
        <f>SUM(D6:D13)</f>
        <v>6</v>
      </c>
      <c r="E14" s="553"/>
      <c r="F14" s="554"/>
      <c r="G14" s="558" t="s">
        <v>102</v>
      </c>
      <c r="H14" s="557">
        <f>SUM(H6:H13)</f>
        <v>33</v>
      </c>
      <c r="I14" s="553"/>
      <c r="J14" s="554"/>
      <c r="K14" s="556" t="s">
        <v>102</v>
      </c>
      <c r="L14" s="557">
        <f>SUM(L6:L13)</f>
        <v>12</v>
      </c>
      <c r="M14" s="553"/>
      <c r="N14" s="554"/>
      <c r="O14" s="556" t="s">
        <v>102</v>
      </c>
      <c r="P14" s="557">
        <f>SUM(P6:P13)</f>
        <v>21</v>
      </c>
    </row>
    <row r="15" spans="2:18" ht="12.95" customHeight="1">
      <c r="B15" s="553"/>
      <c r="C15" s="553"/>
      <c r="D15" s="559"/>
      <c r="E15" s="553"/>
      <c r="F15" s="553"/>
      <c r="G15" s="553"/>
      <c r="H15" s="559"/>
      <c r="I15" s="553"/>
      <c r="J15" s="553"/>
      <c r="K15" s="560"/>
      <c r="L15" s="559"/>
      <c r="M15" s="553"/>
      <c r="N15" s="553"/>
      <c r="O15" s="553"/>
      <c r="P15" s="559"/>
      <c r="R15" s="264"/>
    </row>
    <row r="16" spans="2:18" ht="12.95" customHeight="1">
      <c r="B16" s="681" t="s">
        <v>34</v>
      </c>
      <c r="C16" s="682"/>
      <c r="D16" s="543" t="s">
        <v>64</v>
      </c>
      <c r="E16" s="553"/>
      <c r="F16" s="681" t="s">
        <v>40</v>
      </c>
      <c r="G16" s="682"/>
      <c r="H16" s="543" t="s">
        <v>64</v>
      </c>
      <c r="I16" s="553"/>
      <c r="J16" s="681" t="s">
        <v>29</v>
      </c>
      <c r="K16" s="682"/>
      <c r="L16" s="543" t="s">
        <v>64</v>
      </c>
      <c r="M16" s="553"/>
      <c r="N16" s="681" t="s">
        <v>22</v>
      </c>
      <c r="O16" s="682"/>
      <c r="P16" s="543" t="s">
        <v>64</v>
      </c>
    </row>
    <row r="17" spans="2:18" ht="12.95" customHeight="1">
      <c r="B17" s="554" t="s">
        <v>65</v>
      </c>
      <c r="C17" s="521" t="s">
        <v>104</v>
      </c>
      <c r="D17" s="555">
        <v>0</v>
      </c>
      <c r="E17" s="553"/>
      <c r="F17" s="554" t="s">
        <v>65</v>
      </c>
      <c r="G17" s="521" t="s">
        <v>105</v>
      </c>
      <c r="H17" s="555">
        <v>15</v>
      </c>
      <c r="I17" s="553"/>
      <c r="J17" s="554" t="s">
        <v>65</v>
      </c>
      <c r="K17" s="521" t="s">
        <v>106</v>
      </c>
      <c r="L17" s="555">
        <v>6</v>
      </c>
      <c r="M17" s="553"/>
      <c r="N17" s="554" t="s">
        <v>65</v>
      </c>
      <c r="O17" s="530" t="s">
        <v>107</v>
      </c>
      <c r="P17" s="555">
        <v>9</v>
      </c>
      <c r="R17" s="265"/>
    </row>
    <row r="18" spans="2:18" ht="12.95" customHeight="1">
      <c r="B18" s="554" t="s">
        <v>70</v>
      </c>
      <c r="C18" s="521" t="s">
        <v>108</v>
      </c>
      <c r="D18" s="555">
        <v>6</v>
      </c>
      <c r="E18" s="553"/>
      <c r="F18" s="554" t="s">
        <v>70</v>
      </c>
      <c r="G18" s="521" t="s">
        <v>557</v>
      </c>
      <c r="H18" s="555">
        <v>0</v>
      </c>
      <c r="I18" s="553"/>
      <c r="J18" s="554" t="s">
        <v>70</v>
      </c>
      <c r="K18" s="521" t="s">
        <v>110</v>
      </c>
      <c r="L18" s="555">
        <v>0</v>
      </c>
      <c r="M18" s="553"/>
      <c r="N18" s="554" t="s">
        <v>70</v>
      </c>
      <c r="O18" s="530" t="s">
        <v>702</v>
      </c>
      <c r="P18" s="555">
        <v>0</v>
      </c>
      <c r="R18" s="229"/>
    </row>
    <row r="19" spans="2:18" ht="12.95" customHeight="1">
      <c r="B19" s="554" t="s">
        <v>70</v>
      </c>
      <c r="C19" s="521" t="s">
        <v>112</v>
      </c>
      <c r="D19" s="555">
        <v>6</v>
      </c>
      <c r="E19" s="553"/>
      <c r="F19" s="554" t="s">
        <v>70</v>
      </c>
      <c r="G19" s="521" t="s">
        <v>109</v>
      </c>
      <c r="H19" s="555">
        <v>0</v>
      </c>
      <c r="I19" s="553"/>
      <c r="J19" s="554" t="s">
        <v>70</v>
      </c>
      <c r="K19" s="521" t="s">
        <v>314</v>
      </c>
      <c r="L19" s="555">
        <v>3</v>
      </c>
      <c r="M19" s="553"/>
      <c r="N19" s="554" t="s">
        <v>70</v>
      </c>
      <c r="O19" s="530" t="s">
        <v>607</v>
      </c>
      <c r="P19" s="555">
        <v>12</v>
      </c>
      <c r="R19" s="229"/>
    </row>
    <row r="20" spans="2:18" ht="12.95" customHeight="1">
      <c r="B20" s="554" t="s">
        <v>79</v>
      </c>
      <c r="C20" s="521" t="s">
        <v>116</v>
      </c>
      <c r="D20" s="555">
        <v>0</v>
      </c>
      <c r="E20" s="553"/>
      <c r="F20" s="554" t="s">
        <v>79</v>
      </c>
      <c r="G20" s="521" t="s">
        <v>117</v>
      </c>
      <c r="H20" s="555">
        <v>0</v>
      </c>
      <c r="I20" s="553"/>
      <c r="J20" s="554" t="s">
        <v>79</v>
      </c>
      <c r="K20" s="521" t="s">
        <v>118</v>
      </c>
      <c r="L20" s="555">
        <v>0</v>
      </c>
      <c r="M20" s="553"/>
      <c r="N20" s="554" t="s">
        <v>79</v>
      </c>
      <c r="O20" s="530" t="s">
        <v>127</v>
      </c>
      <c r="P20" s="555">
        <v>0</v>
      </c>
    </row>
    <row r="21" spans="2:18" ht="12.95" customHeight="1">
      <c r="B21" s="554" t="s">
        <v>79</v>
      </c>
      <c r="C21" s="521" t="s">
        <v>558</v>
      </c>
      <c r="D21" s="555">
        <v>3</v>
      </c>
      <c r="E21" s="553"/>
      <c r="F21" s="554" t="s">
        <v>79</v>
      </c>
      <c r="G21" s="521" t="s">
        <v>121</v>
      </c>
      <c r="H21" s="555">
        <v>3</v>
      </c>
      <c r="I21" s="553"/>
      <c r="J21" s="554" t="s">
        <v>79</v>
      </c>
      <c r="K21" s="521" t="s">
        <v>122</v>
      </c>
      <c r="L21" s="555">
        <v>0</v>
      </c>
      <c r="M21" s="553"/>
      <c r="N21" s="554" t="s">
        <v>79</v>
      </c>
      <c r="O21" s="530" t="s">
        <v>123</v>
      </c>
      <c r="P21" s="555">
        <v>0</v>
      </c>
    </row>
    <row r="22" spans="2:18" ht="12.95" customHeight="1">
      <c r="B22" s="554" t="s">
        <v>79</v>
      </c>
      <c r="C22" s="521" t="s">
        <v>124</v>
      </c>
      <c r="D22" s="555">
        <v>0</v>
      </c>
      <c r="E22" s="553"/>
      <c r="F22" s="554" t="s">
        <v>79</v>
      </c>
      <c r="G22" s="521" t="s">
        <v>466</v>
      </c>
      <c r="H22" s="555">
        <v>6</v>
      </c>
      <c r="I22" s="553"/>
      <c r="J22" s="554" t="s">
        <v>79</v>
      </c>
      <c r="K22" s="521" t="s">
        <v>315</v>
      </c>
      <c r="L22" s="555">
        <v>3</v>
      </c>
      <c r="M22" s="553"/>
      <c r="N22" s="554" t="s">
        <v>79</v>
      </c>
      <c r="O22" s="561" t="s">
        <v>149</v>
      </c>
      <c r="P22" s="555">
        <v>0</v>
      </c>
    </row>
    <row r="23" spans="2:18" ht="12.95" customHeight="1">
      <c r="B23" s="554" t="s">
        <v>92</v>
      </c>
      <c r="C23" s="521" t="s">
        <v>128</v>
      </c>
      <c r="D23" s="555">
        <v>10</v>
      </c>
      <c r="E23" s="553"/>
      <c r="F23" s="554" t="s">
        <v>92</v>
      </c>
      <c r="G23" s="521" t="s">
        <v>129</v>
      </c>
      <c r="H23" s="555">
        <v>5</v>
      </c>
      <c r="I23" s="553"/>
      <c r="J23" s="554" t="s">
        <v>92</v>
      </c>
      <c r="K23" s="521" t="s">
        <v>130</v>
      </c>
      <c r="L23" s="555">
        <v>3</v>
      </c>
      <c r="M23" s="553"/>
      <c r="N23" s="554" t="s">
        <v>92</v>
      </c>
      <c r="O23" s="530" t="s">
        <v>317</v>
      </c>
      <c r="P23" s="555">
        <v>8</v>
      </c>
    </row>
    <row r="24" spans="2:18" ht="12.95" customHeight="1">
      <c r="B24" s="554" t="s">
        <v>97</v>
      </c>
      <c r="C24" s="521" t="s">
        <v>132</v>
      </c>
      <c r="D24" s="555">
        <v>0</v>
      </c>
      <c r="E24" s="553"/>
      <c r="F24" s="554" t="s">
        <v>97</v>
      </c>
      <c r="G24" s="521" t="s">
        <v>133</v>
      </c>
      <c r="H24" s="555">
        <v>0</v>
      </c>
      <c r="I24" s="553"/>
      <c r="J24" s="554" t="s">
        <v>97</v>
      </c>
      <c r="K24" s="521" t="s">
        <v>134</v>
      </c>
      <c r="L24" s="555">
        <v>0</v>
      </c>
      <c r="M24" s="553"/>
      <c r="N24" s="554" t="s">
        <v>97</v>
      </c>
      <c r="O24" s="530" t="s">
        <v>135</v>
      </c>
      <c r="P24" s="555">
        <v>0</v>
      </c>
    </row>
    <row r="25" spans="2:18" ht="12.95" customHeight="1">
      <c r="B25" s="554"/>
      <c r="C25" s="556" t="s">
        <v>102</v>
      </c>
      <c r="D25" s="557">
        <f>SUM(D17:D24)</f>
        <v>25</v>
      </c>
      <c r="E25" s="553"/>
      <c r="F25" s="554"/>
      <c r="G25" s="558" t="s">
        <v>102</v>
      </c>
      <c r="H25" s="557">
        <f>SUM(H17:H24)</f>
        <v>29</v>
      </c>
      <c r="I25" s="553"/>
      <c r="J25" s="554"/>
      <c r="K25" s="556" t="s">
        <v>102</v>
      </c>
      <c r="L25" s="557">
        <f>SUM(L17:L24)</f>
        <v>15</v>
      </c>
      <c r="M25" s="553"/>
      <c r="N25" s="554"/>
      <c r="O25" s="556" t="s">
        <v>102</v>
      </c>
      <c r="P25" s="557">
        <f>SUM(P17:P24)</f>
        <v>29</v>
      </c>
    </row>
    <row r="26" spans="2:18" ht="12.95" customHeight="1">
      <c r="B26" s="553"/>
      <c r="C26" s="553"/>
      <c r="D26" s="559"/>
      <c r="E26" s="553"/>
      <c r="F26" s="553"/>
      <c r="G26" s="553"/>
      <c r="H26" s="559"/>
      <c r="I26" s="553"/>
      <c r="J26" s="553"/>
      <c r="K26" s="553"/>
      <c r="L26" s="559"/>
      <c r="M26" s="553"/>
      <c r="N26" s="553"/>
      <c r="O26" s="553"/>
      <c r="P26" s="559"/>
    </row>
    <row r="27" spans="2:18" ht="12.95" customHeight="1">
      <c r="B27" s="681" t="s">
        <v>35</v>
      </c>
      <c r="C27" s="682"/>
      <c r="D27" s="543" t="s">
        <v>64</v>
      </c>
      <c r="E27" s="553"/>
      <c r="F27" s="681" t="s">
        <v>23</v>
      </c>
      <c r="G27" s="682"/>
      <c r="H27" s="543" t="s">
        <v>64</v>
      </c>
      <c r="I27" s="553"/>
      <c r="J27" s="685" t="s">
        <v>39</v>
      </c>
      <c r="K27" s="686"/>
      <c r="L27" s="543" t="s">
        <v>64</v>
      </c>
      <c r="M27" s="553"/>
      <c r="N27" s="681" t="s">
        <v>24</v>
      </c>
      <c r="O27" s="682"/>
      <c r="P27" s="543" t="s">
        <v>64</v>
      </c>
      <c r="R27" s="55"/>
    </row>
    <row r="28" spans="2:18" ht="12.95" customHeight="1">
      <c r="B28" s="554" t="s">
        <v>65</v>
      </c>
      <c r="C28" s="521" t="s">
        <v>611</v>
      </c>
      <c r="D28" s="555">
        <v>0</v>
      </c>
      <c r="E28" s="553"/>
      <c r="F28" s="554" t="s">
        <v>65</v>
      </c>
      <c r="G28" s="521" t="s">
        <v>605</v>
      </c>
      <c r="H28" s="555">
        <v>6</v>
      </c>
      <c r="I28" s="553"/>
      <c r="J28" s="554" t="s">
        <v>65</v>
      </c>
      <c r="K28" s="521" t="s">
        <v>258</v>
      </c>
      <c r="L28" s="555">
        <v>6</v>
      </c>
      <c r="M28" s="553"/>
      <c r="N28" s="554" t="s">
        <v>65</v>
      </c>
      <c r="O28" s="521" t="s">
        <v>139</v>
      </c>
      <c r="P28" s="555">
        <v>3</v>
      </c>
      <c r="R28" s="55"/>
    </row>
    <row r="29" spans="2:18" ht="12.95" customHeight="1">
      <c r="B29" s="554" t="s">
        <v>70</v>
      </c>
      <c r="C29" s="521" t="s">
        <v>140</v>
      </c>
      <c r="D29" s="555">
        <v>6</v>
      </c>
      <c r="E29" s="553"/>
      <c r="F29" s="554" t="s">
        <v>70</v>
      </c>
      <c r="G29" s="521" t="s">
        <v>425</v>
      </c>
      <c r="H29" s="555">
        <v>0</v>
      </c>
      <c r="I29" s="553"/>
      <c r="J29" s="554" t="s">
        <v>70</v>
      </c>
      <c r="K29" s="521" t="s">
        <v>142</v>
      </c>
      <c r="L29" s="555">
        <v>0</v>
      </c>
      <c r="M29" s="553"/>
      <c r="N29" s="554" t="s">
        <v>70</v>
      </c>
      <c r="O29" s="521" t="s">
        <v>363</v>
      </c>
      <c r="P29" s="555">
        <v>2</v>
      </c>
      <c r="R29" s="55"/>
    </row>
    <row r="30" spans="2:18" ht="12.95" customHeight="1">
      <c r="B30" s="554" t="s">
        <v>70</v>
      </c>
      <c r="C30" s="521" t="s">
        <v>144</v>
      </c>
      <c r="D30" s="555">
        <v>0</v>
      </c>
      <c r="E30" s="553"/>
      <c r="F30" s="554" t="s">
        <v>70</v>
      </c>
      <c r="G30" s="521" t="s">
        <v>809</v>
      </c>
      <c r="H30" s="555">
        <v>6</v>
      </c>
      <c r="I30" s="553"/>
      <c r="J30" s="554" t="s">
        <v>70</v>
      </c>
      <c r="K30" s="521" t="s">
        <v>146</v>
      </c>
      <c r="L30" s="555">
        <v>0</v>
      </c>
      <c r="M30" s="553"/>
      <c r="N30" s="554" t="s">
        <v>70</v>
      </c>
      <c r="O30" s="521" t="s">
        <v>147</v>
      </c>
      <c r="P30" s="555">
        <v>6</v>
      </c>
      <c r="R30" s="55"/>
    </row>
    <row r="31" spans="2:18" ht="12.95" customHeight="1">
      <c r="B31" s="554" t="s">
        <v>79</v>
      </c>
      <c r="C31" s="521" t="s">
        <v>148</v>
      </c>
      <c r="D31" s="555">
        <v>3</v>
      </c>
      <c r="E31" s="553"/>
      <c r="F31" s="554" t="s">
        <v>79</v>
      </c>
      <c r="G31" s="521" t="s">
        <v>1324</v>
      </c>
      <c r="H31" s="555">
        <v>6</v>
      </c>
      <c r="I31" s="553"/>
      <c r="J31" s="554" t="s">
        <v>79</v>
      </c>
      <c r="K31" s="521" t="s">
        <v>150</v>
      </c>
      <c r="L31" s="555">
        <v>0</v>
      </c>
      <c r="M31" s="553"/>
      <c r="N31" s="554" t="s">
        <v>79</v>
      </c>
      <c r="O31" s="521" t="s">
        <v>151</v>
      </c>
      <c r="P31" s="555">
        <v>1</v>
      </c>
      <c r="R31" s="55"/>
    </row>
    <row r="32" spans="2:18" ht="12.95" customHeight="1">
      <c r="B32" s="554" t="s">
        <v>79</v>
      </c>
      <c r="C32" s="521" t="s">
        <v>152</v>
      </c>
      <c r="D32" s="555">
        <v>0</v>
      </c>
      <c r="E32" s="553"/>
      <c r="F32" s="554" t="s">
        <v>79</v>
      </c>
      <c r="G32" s="521" t="s">
        <v>613</v>
      </c>
      <c r="H32" s="555">
        <v>0</v>
      </c>
      <c r="I32" s="553"/>
      <c r="J32" s="554" t="s">
        <v>79</v>
      </c>
      <c r="K32" s="521" t="s">
        <v>154</v>
      </c>
      <c r="L32" s="555">
        <v>6</v>
      </c>
      <c r="M32" s="553"/>
      <c r="N32" s="554" t="s">
        <v>79</v>
      </c>
      <c r="O32" s="521" t="s">
        <v>653</v>
      </c>
      <c r="P32" s="555">
        <v>3</v>
      </c>
      <c r="R32" s="55"/>
    </row>
    <row r="33" spans="2:18" ht="12.95" customHeight="1">
      <c r="B33" s="554" t="s">
        <v>79</v>
      </c>
      <c r="C33" s="521" t="s">
        <v>156</v>
      </c>
      <c r="D33" s="555">
        <v>3</v>
      </c>
      <c r="E33" s="553"/>
      <c r="F33" s="554" t="s">
        <v>79</v>
      </c>
      <c r="G33" s="521" t="s">
        <v>654</v>
      </c>
      <c r="H33" s="555">
        <v>0</v>
      </c>
      <c r="I33" s="553"/>
      <c r="J33" s="554" t="s">
        <v>79</v>
      </c>
      <c r="K33" s="521" t="s">
        <v>365</v>
      </c>
      <c r="L33" s="555">
        <v>3</v>
      </c>
      <c r="M33" s="553"/>
      <c r="N33" s="554" t="s">
        <v>79</v>
      </c>
      <c r="O33" s="521" t="s">
        <v>155</v>
      </c>
      <c r="P33" s="555">
        <v>0</v>
      </c>
      <c r="R33" s="55"/>
    </row>
    <row r="34" spans="2:18" ht="12.95" customHeight="1">
      <c r="B34" s="554" t="s">
        <v>92</v>
      </c>
      <c r="C34" s="521" t="s">
        <v>562</v>
      </c>
      <c r="D34" s="555">
        <v>15</v>
      </c>
      <c r="E34" s="553"/>
      <c r="F34" s="554" t="s">
        <v>92</v>
      </c>
      <c r="G34" s="521" t="s">
        <v>261</v>
      </c>
      <c r="H34" s="555">
        <v>2</v>
      </c>
      <c r="I34" s="553"/>
      <c r="J34" s="554" t="s">
        <v>92</v>
      </c>
      <c r="K34" s="521" t="s">
        <v>162</v>
      </c>
      <c r="L34" s="555">
        <v>23</v>
      </c>
      <c r="M34" s="553"/>
      <c r="N34" s="554" t="s">
        <v>92</v>
      </c>
      <c r="O34" s="521" t="s">
        <v>163</v>
      </c>
      <c r="P34" s="555">
        <v>5</v>
      </c>
    </row>
    <row r="35" spans="2:18" ht="12.95" customHeight="1">
      <c r="B35" s="554" t="s">
        <v>97</v>
      </c>
      <c r="C35" s="521" t="s">
        <v>164</v>
      </c>
      <c r="D35" s="555">
        <v>6</v>
      </c>
      <c r="E35" s="553"/>
      <c r="F35" s="554" t="s">
        <v>97</v>
      </c>
      <c r="G35" s="521" t="s">
        <v>421</v>
      </c>
      <c r="H35" s="555">
        <v>12</v>
      </c>
      <c r="I35" s="553"/>
      <c r="J35" s="554" t="s">
        <v>97</v>
      </c>
      <c r="K35" s="521" t="s">
        <v>166</v>
      </c>
      <c r="L35" s="555">
        <v>0</v>
      </c>
      <c r="M35" s="553"/>
      <c r="N35" s="554" t="s">
        <v>97</v>
      </c>
      <c r="O35" s="521" t="s">
        <v>167</v>
      </c>
      <c r="P35" s="555">
        <v>0</v>
      </c>
    </row>
    <row r="36" spans="2:18" ht="12.95" customHeight="1">
      <c r="B36" s="554"/>
      <c r="C36" s="556" t="s">
        <v>102</v>
      </c>
      <c r="D36" s="557">
        <f>SUM(D28:D35)</f>
        <v>33</v>
      </c>
      <c r="E36" s="553"/>
      <c r="F36" s="554"/>
      <c r="G36" s="556" t="s">
        <v>102</v>
      </c>
      <c r="H36" s="557">
        <f>SUM(H28:H35)</f>
        <v>32</v>
      </c>
      <c r="I36" s="553"/>
      <c r="J36" s="554"/>
      <c r="K36" s="556" t="s">
        <v>102</v>
      </c>
      <c r="L36" s="557">
        <f>SUM(L28:L35)</f>
        <v>38</v>
      </c>
      <c r="M36" s="553"/>
      <c r="N36" s="521"/>
      <c r="O36" s="558" t="s">
        <v>102</v>
      </c>
      <c r="P36" s="557">
        <f>SUM(P28:P35)</f>
        <v>20</v>
      </c>
    </row>
    <row r="37" spans="2:18" ht="12.95" customHeight="1">
      <c r="B37" s="553"/>
      <c r="C37" s="553"/>
      <c r="D37" s="559"/>
      <c r="E37" s="553"/>
      <c r="F37" s="553"/>
      <c r="G37" s="541"/>
      <c r="H37" s="559"/>
      <c r="I37" s="553"/>
      <c r="J37" s="553"/>
      <c r="K37" s="541"/>
      <c r="L37" s="563"/>
      <c r="M37" s="553"/>
      <c r="N37" s="553"/>
      <c r="O37" s="541"/>
      <c r="P37" s="559"/>
      <c r="R37" s="266"/>
    </row>
    <row r="38" spans="2:18" ht="12.95" customHeight="1">
      <c r="B38" s="681" t="s">
        <v>36</v>
      </c>
      <c r="C38" s="682"/>
      <c r="D38" s="543" t="s">
        <v>64</v>
      </c>
      <c r="E38" s="553"/>
      <c r="F38" s="683" t="s">
        <v>42</v>
      </c>
      <c r="G38" s="684"/>
      <c r="H38" s="543" t="s">
        <v>64</v>
      </c>
      <c r="I38" s="553"/>
      <c r="J38" s="683" t="s">
        <v>30</v>
      </c>
      <c r="K38" s="684"/>
      <c r="L38" s="543" t="s">
        <v>64</v>
      </c>
      <c r="M38" s="553"/>
      <c r="N38" s="688" t="s">
        <v>41</v>
      </c>
      <c r="O38" s="688"/>
      <c r="P38" s="543" t="s">
        <v>64</v>
      </c>
      <c r="R38" s="266"/>
    </row>
    <row r="39" spans="2:18" ht="12.95" customHeight="1">
      <c r="B39" s="554" t="s">
        <v>65</v>
      </c>
      <c r="C39" s="521" t="s">
        <v>168</v>
      </c>
      <c r="D39" s="555">
        <v>3</v>
      </c>
      <c r="E39" s="553"/>
      <c r="F39" s="554" t="s">
        <v>65</v>
      </c>
      <c r="G39" s="521" t="s">
        <v>169</v>
      </c>
      <c r="H39" s="555">
        <v>6</v>
      </c>
      <c r="I39" s="553"/>
      <c r="J39" s="554" t="s">
        <v>65</v>
      </c>
      <c r="K39" s="521" t="s">
        <v>704</v>
      </c>
      <c r="L39" s="555">
        <v>0</v>
      </c>
      <c r="M39" s="553"/>
      <c r="N39" s="554" t="s">
        <v>65</v>
      </c>
      <c r="O39" s="521" t="s">
        <v>171</v>
      </c>
      <c r="P39" s="555">
        <v>7</v>
      </c>
      <c r="R39" s="228"/>
    </row>
    <row r="40" spans="2:18" ht="12.95" customHeight="1">
      <c r="B40" s="554" t="s">
        <v>70</v>
      </c>
      <c r="C40" s="521" t="s">
        <v>172</v>
      </c>
      <c r="D40" s="555">
        <v>0</v>
      </c>
      <c r="E40" s="553"/>
      <c r="F40" s="554" t="s">
        <v>70</v>
      </c>
      <c r="G40" s="521" t="s">
        <v>616</v>
      </c>
      <c r="H40" s="555">
        <v>3</v>
      </c>
      <c r="I40" s="553"/>
      <c r="J40" s="554" t="s">
        <v>70</v>
      </c>
      <c r="K40" s="521" t="s">
        <v>178</v>
      </c>
      <c r="L40" s="555">
        <v>6</v>
      </c>
      <c r="M40" s="553"/>
      <c r="N40" s="554" t="s">
        <v>70</v>
      </c>
      <c r="O40" s="521" t="s">
        <v>175</v>
      </c>
      <c r="P40" s="555">
        <v>6</v>
      </c>
      <c r="R40" s="228"/>
    </row>
    <row r="41" spans="2:18" ht="12.95" customHeight="1">
      <c r="B41" s="554" t="s">
        <v>70</v>
      </c>
      <c r="C41" s="521" t="s">
        <v>176</v>
      </c>
      <c r="D41" s="555">
        <v>12</v>
      </c>
      <c r="E41" s="553"/>
      <c r="F41" s="554" t="s">
        <v>70</v>
      </c>
      <c r="G41" s="521" t="s">
        <v>656</v>
      </c>
      <c r="H41" s="555">
        <v>0</v>
      </c>
      <c r="I41" s="553"/>
      <c r="J41" s="554" t="s">
        <v>70</v>
      </c>
      <c r="K41" s="521" t="s">
        <v>174</v>
      </c>
      <c r="L41" s="555">
        <v>0</v>
      </c>
      <c r="M41" s="553"/>
      <c r="N41" s="554" t="s">
        <v>70</v>
      </c>
      <c r="O41" s="521" t="s">
        <v>179</v>
      </c>
      <c r="P41" s="555">
        <v>0</v>
      </c>
      <c r="R41" s="228"/>
    </row>
    <row r="42" spans="2:18" ht="12.95" customHeight="1">
      <c r="B42" s="554" t="s">
        <v>79</v>
      </c>
      <c r="C42" s="521" t="s">
        <v>184</v>
      </c>
      <c r="D42" s="555">
        <v>0</v>
      </c>
      <c r="E42" s="553"/>
      <c r="F42" s="554" t="s">
        <v>79</v>
      </c>
      <c r="G42" s="521" t="s">
        <v>181</v>
      </c>
      <c r="H42" s="555">
        <v>3</v>
      </c>
      <c r="I42" s="553"/>
      <c r="J42" s="554" t="s">
        <v>79</v>
      </c>
      <c r="K42" s="521" t="s">
        <v>567</v>
      </c>
      <c r="L42" s="555">
        <v>0</v>
      </c>
      <c r="M42" s="553"/>
      <c r="N42" s="554" t="s">
        <v>79</v>
      </c>
      <c r="O42" s="521" t="s">
        <v>183</v>
      </c>
      <c r="P42" s="555">
        <v>0</v>
      </c>
      <c r="R42" s="228"/>
    </row>
    <row r="43" spans="2:18" ht="12.95" customHeight="1">
      <c r="B43" s="554" t="s">
        <v>79</v>
      </c>
      <c r="C43" s="521" t="s">
        <v>566</v>
      </c>
      <c r="D43" s="555">
        <v>3</v>
      </c>
      <c r="E43" s="553"/>
      <c r="F43" s="554" t="s">
        <v>79</v>
      </c>
      <c r="G43" s="521" t="s">
        <v>370</v>
      </c>
      <c r="H43" s="555">
        <v>0</v>
      </c>
      <c r="I43" s="553"/>
      <c r="J43" s="554" t="s">
        <v>79</v>
      </c>
      <c r="K43" s="521" t="s">
        <v>190</v>
      </c>
      <c r="L43" s="555">
        <v>3</v>
      </c>
      <c r="M43" s="553"/>
      <c r="N43" s="554" t="s">
        <v>79</v>
      </c>
      <c r="O43" s="521" t="s">
        <v>568</v>
      </c>
      <c r="P43" s="555">
        <v>0</v>
      </c>
      <c r="R43" s="228"/>
    </row>
    <row r="44" spans="2:18" ht="12.95" customHeight="1">
      <c r="B44" s="554" t="s">
        <v>79</v>
      </c>
      <c r="C44" s="521" t="s">
        <v>188</v>
      </c>
      <c r="D44" s="555">
        <v>0</v>
      </c>
      <c r="E44" s="553"/>
      <c r="F44" s="554" t="s">
        <v>79</v>
      </c>
      <c r="G44" s="521" t="s">
        <v>367</v>
      </c>
      <c r="H44" s="555">
        <v>0</v>
      </c>
      <c r="I44" s="553"/>
      <c r="J44" s="554" t="s">
        <v>79</v>
      </c>
      <c r="K44" s="521" t="s">
        <v>426</v>
      </c>
      <c r="L44" s="555">
        <v>6</v>
      </c>
      <c r="M44" s="553"/>
      <c r="N44" s="554" t="s">
        <v>79</v>
      </c>
      <c r="O44" s="521" t="s">
        <v>1323</v>
      </c>
      <c r="P44" s="555">
        <v>0</v>
      </c>
      <c r="R44" s="228"/>
    </row>
    <row r="45" spans="2:18" ht="12.95" customHeight="1">
      <c r="B45" s="554" t="s">
        <v>92</v>
      </c>
      <c r="C45" s="521" t="s">
        <v>569</v>
      </c>
      <c r="D45" s="555">
        <v>4</v>
      </c>
      <c r="E45" s="553"/>
      <c r="F45" s="554" t="s">
        <v>92</v>
      </c>
      <c r="G45" s="521" t="s">
        <v>1360</v>
      </c>
      <c r="H45" s="555">
        <v>4</v>
      </c>
      <c r="I45" s="553"/>
      <c r="J45" s="554" t="s">
        <v>92</v>
      </c>
      <c r="K45" s="564" t="s">
        <v>194</v>
      </c>
      <c r="L45" s="555">
        <v>11</v>
      </c>
      <c r="M45" s="553"/>
      <c r="N45" s="554" t="s">
        <v>92</v>
      </c>
      <c r="O45" s="521" t="s">
        <v>195</v>
      </c>
      <c r="P45" s="555">
        <v>20</v>
      </c>
      <c r="R45" s="228"/>
    </row>
    <row r="46" spans="2:18" ht="12.95" customHeight="1">
      <c r="B46" s="554" t="s">
        <v>97</v>
      </c>
      <c r="C46" s="521" t="s">
        <v>266</v>
      </c>
      <c r="D46" s="555">
        <v>12</v>
      </c>
      <c r="E46" s="553"/>
      <c r="F46" s="554" t="s">
        <v>97</v>
      </c>
      <c r="G46" s="521" t="s">
        <v>427</v>
      </c>
      <c r="H46" s="555">
        <v>0</v>
      </c>
      <c r="I46" s="553"/>
      <c r="J46" s="554" t="s">
        <v>97</v>
      </c>
      <c r="K46" s="521" t="s">
        <v>518</v>
      </c>
      <c r="L46" s="555">
        <v>6</v>
      </c>
      <c r="M46" s="553"/>
      <c r="N46" s="554" t="s">
        <v>97</v>
      </c>
      <c r="O46" s="521" t="s">
        <v>199</v>
      </c>
      <c r="P46" s="555">
        <v>0</v>
      </c>
      <c r="R46" s="228"/>
    </row>
    <row r="47" spans="2:18" ht="12.95" customHeight="1">
      <c r="B47" s="554"/>
      <c r="C47" s="556" t="s">
        <v>102</v>
      </c>
      <c r="D47" s="557">
        <f>SUM(D39:D46)</f>
        <v>34</v>
      </c>
      <c r="E47" s="553"/>
      <c r="F47" s="554"/>
      <c r="G47" s="556" t="s">
        <v>102</v>
      </c>
      <c r="H47" s="557">
        <f>SUM(H39:H46)</f>
        <v>16</v>
      </c>
      <c r="I47" s="553"/>
      <c r="J47" s="554"/>
      <c r="K47" s="556" t="s">
        <v>102</v>
      </c>
      <c r="L47" s="557">
        <f>SUM(L39:L46)</f>
        <v>32</v>
      </c>
      <c r="M47" s="553"/>
      <c r="N47" s="554"/>
      <c r="O47" s="556" t="s">
        <v>102</v>
      </c>
      <c r="P47" s="557">
        <f>SUM(P39:P46)</f>
        <v>33</v>
      </c>
    </row>
    <row r="48" spans="2:18" ht="12.95" customHeight="1">
      <c r="B48" s="67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1" ht="12.95" customHeight="1">
      <c r="B49" s="651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714</v>
      </c>
      <c r="P49" s="201"/>
      <c r="R49" s="185"/>
      <c r="S49" s="114"/>
      <c r="T49" s="115"/>
    </row>
    <row r="50" spans="2:21" ht="12.95" customHeight="1">
      <c r="B50" s="569"/>
      <c r="C50" s="539" t="s">
        <v>269</v>
      </c>
      <c r="D50" s="75">
        <f>H14</f>
        <v>33</v>
      </c>
      <c r="E50" s="136"/>
      <c r="F50" s="536" t="s">
        <v>201</v>
      </c>
      <c r="G50" s="539" t="s">
        <v>207</v>
      </c>
      <c r="H50" s="75">
        <f>P25</f>
        <v>29</v>
      </c>
      <c r="I50" s="78"/>
      <c r="J50" s="77"/>
      <c r="K50" s="74" t="s">
        <v>29</v>
      </c>
      <c r="L50" s="75">
        <f>L25</f>
        <v>15</v>
      </c>
      <c r="M50" s="78"/>
      <c r="N50" s="74"/>
      <c r="O50" s="539" t="s">
        <v>206</v>
      </c>
      <c r="P50" s="81">
        <f>P36</f>
        <v>20</v>
      </c>
      <c r="R50" s="146"/>
      <c r="S50" s="689"/>
      <c r="T50" s="689"/>
      <c r="U50" s="689"/>
    </row>
    <row r="51" spans="2:21" ht="12.95" customHeight="1">
      <c r="B51" s="565" t="s">
        <v>203</v>
      </c>
      <c r="C51" s="54" t="s">
        <v>35</v>
      </c>
      <c r="D51" s="86">
        <f>D36</f>
        <v>33</v>
      </c>
      <c r="E51" s="553" t="s">
        <v>377</v>
      </c>
      <c r="F51" s="86"/>
      <c r="G51" s="54" t="s">
        <v>33</v>
      </c>
      <c r="H51" s="86">
        <f>D14</f>
        <v>6</v>
      </c>
      <c r="I51" s="55"/>
      <c r="J51" s="535" t="s">
        <v>201</v>
      </c>
      <c r="K51" s="541" t="s">
        <v>323</v>
      </c>
      <c r="L51" s="86">
        <f>P47</f>
        <v>33</v>
      </c>
      <c r="M51" s="55"/>
      <c r="N51" s="532" t="s">
        <v>203</v>
      </c>
      <c r="O51" s="54" t="s">
        <v>40</v>
      </c>
      <c r="P51" s="89">
        <f>H25</f>
        <v>29</v>
      </c>
      <c r="R51" s="146"/>
      <c r="S51" s="689"/>
      <c r="T51" s="689"/>
      <c r="U51" s="689"/>
    </row>
    <row r="52" spans="2:21" ht="12.95" customHeight="1">
      <c r="B52" s="91"/>
      <c r="E52" s="55"/>
      <c r="F52" s="67"/>
      <c r="I52" s="55"/>
      <c r="J52" s="67"/>
      <c r="M52" s="55"/>
      <c r="N52" s="55"/>
      <c r="P52" s="172"/>
      <c r="R52" s="146"/>
      <c r="S52" s="689"/>
      <c r="T52" s="689"/>
      <c r="U52" s="689"/>
    </row>
    <row r="53" spans="2:21" ht="12.95" customHeight="1">
      <c r="B53" s="85"/>
      <c r="C53" s="54" t="s">
        <v>30</v>
      </c>
      <c r="D53" s="86">
        <f>L47</f>
        <v>32</v>
      </c>
      <c r="E53" s="55"/>
      <c r="F53" s="532" t="s">
        <v>203</v>
      </c>
      <c r="G53" s="54" t="s">
        <v>23</v>
      </c>
      <c r="H53" s="86">
        <f>H36</f>
        <v>32</v>
      </c>
      <c r="I53" s="55"/>
      <c r="J53" s="95"/>
      <c r="K53" s="54" t="s">
        <v>28</v>
      </c>
      <c r="L53" s="86">
        <f>L14</f>
        <v>12</v>
      </c>
      <c r="M53" s="55"/>
      <c r="N53" s="535" t="s">
        <v>201</v>
      </c>
      <c r="O53" s="541" t="s">
        <v>1337</v>
      </c>
      <c r="P53" s="89">
        <f>P14</f>
        <v>21</v>
      </c>
      <c r="R53" s="146"/>
      <c r="S53" s="689"/>
      <c r="T53" s="689"/>
      <c r="U53" s="689"/>
    </row>
    <row r="54" spans="2:21" ht="12.95" customHeight="1">
      <c r="B54" s="568" t="s">
        <v>201</v>
      </c>
      <c r="C54" s="540" t="s">
        <v>210</v>
      </c>
      <c r="D54" s="99">
        <f>D47</f>
        <v>34</v>
      </c>
      <c r="E54" s="98"/>
      <c r="F54" s="99"/>
      <c r="G54" s="540" t="s">
        <v>657</v>
      </c>
      <c r="H54" s="99">
        <f>D25</f>
        <v>25</v>
      </c>
      <c r="I54" s="102"/>
      <c r="J54" s="567" t="s">
        <v>201</v>
      </c>
      <c r="K54" s="540" t="s">
        <v>1336</v>
      </c>
      <c r="L54" s="99">
        <f>L36</f>
        <v>38</v>
      </c>
      <c r="M54" s="102"/>
      <c r="N54" s="99"/>
      <c r="O54" s="98" t="s">
        <v>42</v>
      </c>
      <c r="P54" s="104">
        <f>H47</f>
        <v>16</v>
      </c>
      <c r="R54" s="146"/>
      <c r="S54" s="689"/>
      <c r="T54" s="689"/>
      <c r="U54" s="689"/>
    </row>
    <row r="55" spans="2:21" ht="12.95" customHeight="1">
      <c r="E55" s="55"/>
      <c r="M55" s="55"/>
      <c r="N55" s="55"/>
      <c r="O55" s="55"/>
      <c r="P55" s="55"/>
      <c r="R55" s="146"/>
      <c r="S55" s="689"/>
      <c r="T55" s="689"/>
      <c r="U55" s="689"/>
    </row>
    <row r="56" spans="2:21" ht="12.95" customHeight="1">
      <c r="B56" s="632" t="s">
        <v>715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146"/>
      <c r="S56" s="689"/>
      <c r="T56" s="689"/>
      <c r="U56" s="689"/>
    </row>
    <row r="57" spans="2:21" ht="12.95" customHeight="1">
      <c r="B57" s="108" t="s">
        <v>39</v>
      </c>
      <c r="C57" s="109"/>
      <c r="D57" s="61">
        <f>$L$36</f>
        <v>38</v>
      </c>
      <c r="E57" s="55"/>
      <c r="F57" s="669" t="s">
        <v>1379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146"/>
      <c r="S57" s="689"/>
      <c r="T57" s="689"/>
      <c r="U57" s="689"/>
    </row>
    <row r="58" spans="2:21" ht="12.95" customHeight="1">
      <c r="B58" s="108" t="s">
        <v>36</v>
      </c>
      <c r="C58" s="109"/>
      <c r="D58" s="61">
        <f>$D$47</f>
        <v>34</v>
      </c>
      <c r="E58" s="55"/>
      <c r="F58" s="687" t="s">
        <v>1380</v>
      </c>
      <c r="G58" s="624"/>
      <c r="H58" s="624"/>
      <c r="I58" s="624"/>
      <c r="J58" s="624"/>
      <c r="K58" s="624"/>
      <c r="L58" s="625"/>
      <c r="M58" s="55"/>
      <c r="N58" s="677" t="s">
        <v>1362</v>
      </c>
      <c r="O58" s="622"/>
      <c r="P58" s="113">
        <f>MAX(D6:D12,H6:H12,L6:L12,P6:P12,D17:D23,H17:H23,L17:L23,P17:P23,D28:D34,H28:H34,L28:L34,P28:P34,D39:D45,H39:H45,L39:L45,P39:P45)</f>
        <v>23</v>
      </c>
    </row>
    <row r="59" spans="2:21" ht="12.95" customHeight="1">
      <c r="B59" s="108" t="s">
        <v>41</v>
      </c>
      <c r="C59" s="109"/>
      <c r="D59" s="61">
        <f>$P$47</f>
        <v>33</v>
      </c>
      <c r="E59" s="55"/>
      <c r="F59" s="669" t="s">
        <v>1381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1" ht="12.95" customHeight="1">
      <c r="B60" s="108" t="s">
        <v>35</v>
      </c>
      <c r="C60" s="109"/>
      <c r="D60" s="61">
        <f>$D$36</f>
        <v>33</v>
      </c>
      <c r="E60" s="55"/>
      <c r="F60" s="669" t="s">
        <v>1386</v>
      </c>
      <c r="G60" s="624"/>
      <c r="H60" s="624"/>
      <c r="I60" s="624"/>
      <c r="J60" s="624"/>
      <c r="K60" s="624"/>
      <c r="L60" s="625"/>
      <c r="M60" s="55"/>
      <c r="N60" s="677" t="s">
        <v>39</v>
      </c>
      <c r="O60" s="622"/>
      <c r="P60" s="113">
        <f>MAX(D14,H14,L14,P14,D25,H25,L25,P25,D36,H36,L36,P36,D47,H47,L47,P47)</f>
        <v>38</v>
      </c>
    </row>
    <row r="61" spans="2:21" ht="12.95" customHeight="1">
      <c r="B61" s="108" t="s">
        <v>27</v>
      </c>
      <c r="C61" s="109"/>
      <c r="D61" s="61">
        <f>$H$14</f>
        <v>33</v>
      </c>
      <c r="E61" s="55"/>
      <c r="F61" s="669" t="s">
        <v>1387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1" ht="12.95" customHeight="1">
      <c r="B62" s="108" t="s">
        <v>30</v>
      </c>
      <c r="C62" s="109"/>
      <c r="D62" s="61">
        <f>$L$47</f>
        <v>32</v>
      </c>
      <c r="E62" s="55"/>
      <c r="F62" s="669" t="s">
        <v>1382</v>
      </c>
      <c r="G62" s="624"/>
      <c r="H62" s="624"/>
      <c r="I62" s="624"/>
      <c r="J62" s="624"/>
      <c r="K62" s="624"/>
      <c r="L62" s="625"/>
      <c r="M62" s="55"/>
      <c r="N62" s="677" t="s">
        <v>33</v>
      </c>
      <c r="O62" s="622"/>
      <c r="P62" s="117">
        <f>MIN(D14,H14,L14,P14,D25,H25,L25,P25,D36,H36,L36,P36,D47,H47,L47,P47)</f>
        <v>6</v>
      </c>
    </row>
    <row r="63" spans="2:21" ht="12.95" customHeight="1">
      <c r="B63" s="108" t="s">
        <v>23</v>
      </c>
      <c r="C63" s="109"/>
      <c r="D63" s="61">
        <f>$H$36</f>
        <v>32</v>
      </c>
      <c r="E63" s="55"/>
      <c r="F63" s="669" t="s">
        <v>1383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1" ht="12.95" customHeight="1">
      <c r="B64" s="108" t="s">
        <v>40</v>
      </c>
      <c r="C64" s="109"/>
      <c r="D64" s="61">
        <f>$H$25</f>
        <v>29</v>
      </c>
      <c r="E64" s="55"/>
      <c r="F64" s="669" t="s">
        <v>1378</v>
      </c>
      <c r="G64" s="624"/>
      <c r="H64" s="624"/>
      <c r="I64" s="624"/>
      <c r="J64" s="624"/>
      <c r="K64" s="624"/>
      <c r="L64" s="625"/>
      <c r="M64" s="55"/>
      <c r="N64" s="677" t="s">
        <v>28</v>
      </c>
      <c r="O64" s="622"/>
      <c r="P64" s="209">
        <v>12</v>
      </c>
    </row>
    <row r="65" spans="2:31" ht="12.95" customHeight="1">
      <c r="B65" s="108" t="s">
        <v>22</v>
      </c>
      <c r="C65" s="109"/>
      <c r="D65" s="61">
        <f>$P$25</f>
        <v>29</v>
      </c>
      <c r="E65" s="55"/>
      <c r="F65" s="669" t="s">
        <v>1377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1" ht="12.95" customHeight="1">
      <c r="B66" s="108" t="s">
        <v>34</v>
      </c>
      <c r="C66" s="109"/>
      <c r="D66" s="61">
        <f>$D$25</f>
        <v>25</v>
      </c>
      <c r="E66" s="55"/>
      <c r="F66" s="669" t="s">
        <v>1376</v>
      </c>
      <c r="G66" s="624"/>
      <c r="H66" s="624"/>
      <c r="I66" s="624"/>
      <c r="J66" s="624"/>
      <c r="K66" s="624"/>
      <c r="L66" s="625"/>
      <c r="M66" s="55"/>
      <c r="N66" s="203" t="s">
        <v>716</v>
      </c>
      <c r="O66" s="205"/>
      <c r="P66" s="226"/>
    </row>
    <row r="67" spans="2:31" ht="12.95" customHeight="1">
      <c r="B67" s="108" t="s">
        <v>21</v>
      </c>
      <c r="C67" s="109"/>
      <c r="D67" s="61">
        <f>$P$14</f>
        <v>21</v>
      </c>
      <c r="E67" s="55"/>
      <c r="F67" s="669" t="s">
        <v>1375</v>
      </c>
      <c r="G67" s="624"/>
      <c r="H67" s="624"/>
      <c r="I67" s="624"/>
      <c r="J67" s="624"/>
      <c r="K67" s="624"/>
      <c r="L67" s="625"/>
      <c r="M67" s="55"/>
      <c r="N67" s="680" t="s">
        <v>1363</v>
      </c>
      <c r="O67" s="680"/>
      <c r="P67" s="680"/>
      <c r="R67" s="146"/>
      <c r="S67" s="83"/>
      <c r="T67" s="84"/>
      <c r="U67" s="227"/>
      <c r="V67" s="54"/>
      <c r="W67" s="86"/>
      <c r="X67" s="55"/>
      <c r="Y67" s="148"/>
      <c r="Z67" s="54"/>
      <c r="AA67" s="86"/>
      <c r="AB67" s="55"/>
      <c r="AC67" s="232"/>
      <c r="AD67" s="54"/>
      <c r="AE67" s="86"/>
    </row>
    <row r="68" spans="2:31" ht="12.95" customHeight="1">
      <c r="B68" s="108" t="s">
        <v>24</v>
      </c>
      <c r="C68" s="109"/>
      <c r="D68" s="61">
        <f>$P$36</f>
        <v>20</v>
      </c>
      <c r="E68" s="55"/>
      <c r="F68" s="669" t="s">
        <v>1374</v>
      </c>
      <c r="G68" s="624"/>
      <c r="H68" s="624"/>
      <c r="I68" s="624"/>
      <c r="J68" s="624"/>
      <c r="K68" s="624"/>
      <c r="L68" s="625"/>
      <c r="M68" s="55"/>
      <c r="N68" s="680" t="s">
        <v>1364</v>
      </c>
      <c r="O68" s="680"/>
      <c r="P68" s="680"/>
      <c r="R68" s="146"/>
      <c r="S68" s="83"/>
      <c r="T68" s="84"/>
      <c r="U68" s="242"/>
      <c r="V68" s="54"/>
      <c r="W68" s="86"/>
      <c r="X68" s="55"/>
      <c r="Y68" s="87"/>
      <c r="Z68" s="54"/>
      <c r="AA68" s="86"/>
      <c r="AB68" s="55"/>
      <c r="AC68" s="87"/>
      <c r="AD68" s="54"/>
      <c r="AE68" s="86"/>
    </row>
    <row r="69" spans="2:31" ht="12.95" customHeight="1">
      <c r="B69" s="108" t="s">
        <v>42</v>
      </c>
      <c r="C69" s="109"/>
      <c r="D69" s="61">
        <f>$H$47</f>
        <v>16</v>
      </c>
      <c r="E69" s="55"/>
      <c r="F69" s="669" t="s">
        <v>1373</v>
      </c>
      <c r="G69" s="624"/>
      <c r="H69" s="624"/>
      <c r="I69" s="624"/>
      <c r="J69" s="624"/>
      <c r="K69" s="624"/>
      <c r="L69" s="625"/>
      <c r="M69" s="55"/>
      <c r="N69" s="680" t="s">
        <v>1365</v>
      </c>
      <c r="O69" s="680"/>
      <c r="P69" s="680"/>
      <c r="R69" s="146"/>
      <c r="S69" s="83"/>
      <c r="T69" s="84"/>
      <c r="U69" s="147"/>
      <c r="X69" s="55"/>
      <c r="Y69" s="147"/>
      <c r="AB69" s="55"/>
      <c r="AC69" s="55"/>
    </row>
    <row r="70" spans="2:31" ht="12.95" customHeight="1">
      <c r="B70" s="108" t="s">
        <v>29</v>
      </c>
      <c r="C70" s="109"/>
      <c r="D70" s="61">
        <f>$L$25</f>
        <v>15</v>
      </c>
      <c r="E70" s="55"/>
      <c r="F70" s="669" t="s">
        <v>1388</v>
      </c>
      <c r="G70" s="624"/>
      <c r="H70" s="624"/>
      <c r="I70" s="624"/>
      <c r="J70" s="624"/>
      <c r="K70" s="624"/>
      <c r="L70" s="625"/>
      <c r="M70" s="55"/>
      <c r="N70" s="680" t="s">
        <v>1366</v>
      </c>
      <c r="O70" s="680"/>
      <c r="P70" s="680"/>
      <c r="R70" s="146"/>
      <c r="S70" s="83"/>
      <c r="T70" s="84"/>
      <c r="U70" s="87"/>
      <c r="V70" s="54"/>
      <c r="W70" s="86"/>
      <c r="X70" s="55"/>
      <c r="Y70" s="87"/>
      <c r="Z70" s="54"/>
      <c r="AA70" s="86"/>
      <c r="AB70" s="55"/>
      <c r="AC70" s="87"/>
      <c r="AD70" s="54"/>
      <c r="AE70" s="86"/>
    </row>
    <row r="71" spans="2:31" ht="12.95" customHeight="1">
      <c r="B71" s="108" t="s">
        <v>28</v>
      </c>
      <c r="C71" s="109"/>
      <c r="D71" s="61">
        <f>$L$14</f>
        <v>12</v>
      </c>
      <c r="E71" s="55"/>
      <c r="F71" s="669" t="s">
        <v>1372</v>
      </c>
      <c r="G71" s="624"/>
      <c r="H71" s="624"/>
      <c r="I71" s="624"/>
      <c r="J71" s="624"/>
      <c r="K71" s="624"/>
      <c r="L71" s="625"/>
      <c r="M71" s="55"/>
      <c r="N71" s="680" t="s">
        <v>1367</v>
      </c>
      <c r="O71" s="680"/>
      <c r="P71" s="680"/>
      <c r="R71" s="146"/>
      <c r="S71" s="83"/>
      <c r="T71" s="84"/>
      <c r="U71" s="87"/>
      <c r="V71" s="54"/>
      <c r="W71" s="86"/>
      <c r="X71" s="55"/>
      <c r="Y71" s="87"/>
      <c r="Z71" s="54"/>
      <c r="AA71" s="86"/>
      <c r="AB71" s="55"/>
      <c r="AC71" s="148"/>
      <c r="AD71" s="54"/>
      <c r="AE71" s="86"/>
    </row>
    <row r="72" spans="2:31" ht="12.95" customHeight="1">
      <c r="B72" s="108" t="s">
        <v>33</v>
      </c>
      <c r="C72" s="109"/>
      <c r="D72" s="61">
        <f>$D$14</f>
        <v>6</v>
      </c>
      <c r="E72" s="55"/>
      <c r="F72" s="669" t="s">
        <v>1371</v>
      </c>
      <c r="G72" s="624"/>
      <c r="H72" s="624"/>
      <c r="I72" s="624"/>
      <c r="J72" s="624"/>
      <c r="K72" s="624"/>
      <c r="L72" s="625"/>
      <c r="M72" s="55"/>
      <c r="N72" s="680" t="s">
        <v>1368</v>
      </c>
      <c r="O72" s="680"/>
      <c r="P72" s="680"/>
      <c r="R72" s="146"/>
      <c r="S72" s="83"/>
      <c r="T72" s="84"/>
    </row>
    <row r="73" spans="2:31" ht="12.95" customHeight="1">
      <c r="B73" s="55"/>
      <c r="C73" s="55"/>
      <c r="D73" s="55"/>
      <c r="E73" s="55"/>
      <c r="M73" s="55"/>
      <c r="N73" s="680" t="s">
        <v>1369</v>
      </c>
      <c r="O73" s="680"/>
      <c r="P73" s="680"/>
      <c r="R73" s="146"/>
      <c r="S73" s="83"/>
      <c r="T73" s="84"/>
    </row>
    <row r="74" spans="2:31" ht="12.95" customHeight="1">
      <c r="B74" s="638" t="s">
        <v>244</v>
      </c>
      <c r="C74" s="639"/>
      <c r="D74" s="640"/>
      <c r="E74" s="55"/>
      <c r="F74" s="267" t="s">
        <v>203</v>
      </c>
      <c r="G74" s="692" t="s">
        <v>245</v>
      </c>
      <c r="H74" s="693"/>
      <c r="I74" s="268">
        <v>3</v>
      </c>
      <c r="J74" s="120">
        <f>'wk12'!J74+I74</f>
        <v>55</v>
      </c>
      <c r="K74" s="690" t="s">
        <v>1384</v>
      </c>
      <c r="L74" s="691"/>
      <c r="M74" s="55"/>
      <c r="N74" s="680" t="s">
        <v>1370</v>
      </c>
      <c r="O74" s="680"/>
      <c r="P74" s="680"/>
      <c r="R74" s="146"/>
      <c r="S74" s="83"/>
      <c r="T74" s="84"/>
    </row>
    <row r="75" spans="2:31" ht="12.95" customHeight="1">
      <c r="B75" s="665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5</v>
      </c>
      <c r="J75" s="123">
        <f>'wk12'!J75+I75</f>
        <v>49</v>
      </c>
      <c r="K75" s="690" t="s">
        <v>1385</v>
      </c>
      <c r="L75" s="691"/>
      <c r="M75" s="55"/>
      <c r="N75" s="694" t="s">
        <v>719</v>
      </c>
      <c r="O75" s="695"/>
      <c r="P75" s="696"/>
    </row>
    <row r="76" spans="2:31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2">
    <mergeCell ref="F65:L65"/>
    <mergeCell ref="F62:L62"/>
    <mergeCell ref="N58:O58"/>
    <mergeCell ref="G75:H75"/>
    <mergeCell ref="K75:L75"/>
    <mergeCell ref="F72:L72"/>
    <mergeCell ref="F71:L71"/>
    <mergeCell ref="F60:L60"/>
    <mergeCell ref="F70:L70"/>
    <mergeCell ref="F64:L64"/>
    <mergeCell ref="N71:P71"/>
    <mergeCell ref="N75:P75"/>
    <mergeCell ref="N74:P74"/>
    <mergeCell ref="N73:P73"/>
    <mergeCell ref="N72:P72"/>
    <mergeCell ref="N69:P69"/>
    <mergeCell ref="N67:P67"/>
    <mergeCell ref="N68:P68"/>
    <mergeCell ref="F69:L69"/>
    <mergeCell ref="F67:L67"/>
    <mergeCell ref="B1:C1"/>
    <mergeCell ref="J38:K38"/>
    <mergeCell ref="J16:K16"/>
    <mergeCell ref="B27:C27"/>
    <mergeCell ref="F27:G27"/>
    <mergeCell ref="J27:K27"/>
    <mergeCell ref="B5:C5"/>
    <mergeCell ref="F5:G5"/>
    <mergeCell ref="F1:L2"/>
    <mergeCell ref="F16:G16"/>
    <mergeCell ref="N60:O60"/>
    <mergeCell ref="N62:O62"/>
    <mergeCell ref="B75:C75"/>
    <mergeCell ref="N64:O64"/>
    <mergeCell ref="F38:G38"/>
    <mergeCell ref="B16:C16"/>
    <mergeCell ref="F59:L59"/>
    <mergeCell ref="B74:D74"/>
    <mergeCell ref="F68:L68"/>
    <mergeCell ref="K74:L74"/>
    <mergeCell ref="G74:H74"/>
    <mergeCell ref="F66:L66"/>
    <mergeCell ref="N27:O27"/>
    <mergeCell ref="B38:C38"/>
    <mergeCell ref="N16:O16"/>
    <mergeCell ref="N70:P70"/>
    <mergeCell ref="F63:L63"/>
    <mergeCell ref="F61:L61"/>
    <mergeCell ref="F58:L58"/>
    <mergeCell ref="B56:C56"/>
    <mergeCell ref="J5:K5"/>
    <mergeCell ref="B49:N49"/>
    <mergeCell ref="F57:L57"/>
    <mergeCell ref="N38:O38"/>
    <mergeCell ref="S55:U55"/>
    <mergeCell ref="S56:U56"/>
    <mergeCell ref="S57:U57"/>
    <mergeCell ref="S50:U50"/>
    <mergeCell ref="S51:U51"/>
    <mergeCell ref="S52:U52"/>
    <mergeCell ref="S53:U53"/>
    <mergeCell ref="S54:U54"/>
  </mergeCells>
  <pageMargins left="0" right="0" top="9.0000000000000024E-2" bottom="0" header="0.13" footer="0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76"/>
  <sheetViews>
    <sheetView view="pageBreakPreview" topLeftCell="A54" zoomScale="180" workbookViewId="0">
      <selection activeCell="P62" sqref="P62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11" customWidth="1"/>
    <col min="21" max="26" width="3.7109375" customWidth="1"/>
  </cols>
  <sheetData>
    <row r="1" spans="2:18" ht="12.95" customHeight="1">
      <c r="B1" s="583">
        <v>2025</v>
      </c>
      <c r="C1" s="583"/>
      <c r="D1" s="54"/>
      <c r="E1" s="55"/>
      <c r="F1" s="585" t="s">
        <v>717</v>
      </c>
      <c r="G1" s="585"/>
      <c r="H1" s="585"/>
      <c r="I1" s="585"/>
      <c r="J1" s="585"/>
      <c r="K1" s="585"/>
      <c r="L1" s="585"/>
      <c r="M1" s="55"/>
      <c r="N1" s="55"/>
      <c r="O1" s="55"/>
      <c r="P1" s="55"/>
      <c r="Q1" s="55"/>
    </row>
    <row r="2" spans="2:18" ht="12.95" customHeight="1">
      <c r="B2" s="54" t="s">
        <v>718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  <c r="Q2" s="55"/>
    </row>
    <row r="3" spans="2:18" ht="12.95" customHeight="1">
      <c r="B3" s="54" t="s">
        <v>719</v>
      </c>
      <c r="C3" s="54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2:18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2:18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Q5" s="55"/>
      <c r="R5" s="27"/>
    </row>
    <row r="6" spans="2:18" ht="12.95" customHeight="1">
      <c r="B6" s="59" t="s">
        <v>65</v>
      </c>
      <c r="C6" s="60" t="s">
        <v>66</v>
      </c>
      <c r="D6" s="61">
        <v>9</v>
      </c>
      <c r="E6" s="55"/>
      <c r="F6" s="59" t="s">
        <v>65</v>
      </c>
      <c r="G6" s="60" t="s">
        <v>67</v>
      </c>
      <c r="H6" s="61">
        <v>0</v>
      </c>
      <c r="I6" s="55"/>
      <c r="J6" s="59" t="s">
        <v>65</v>
      </c>
      <c r="K6" s="60" t="s">
        <v>68</v>
      </c>
      <c r="L6" s="61">
        <v>0</v>
      </c>
      <c r="M6" s="55"/>
      <c r="N6" s="59" t="s">
        <v>65</v>
      </c>
      <c r="O6" s="60" t="s">
        <v>69</v>
      </c>
      <c r="P6" s="61">
        <v>3</v>
      </c>
      <c r="Q6" s="55"/>
    </row>
    <row r="7" spans="2:18" ht="12.95" customHeight="1">
      <c r="B7" s="59" t="s">
        <v>70</v>
      </c>
      <c r="C7" s="60" t="s">
        <v>71</v>
      </c>
      <c r="D7" s="61">
        <v>6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699</v>
      </c>
      <c r="L7" s="61">
        <v>0</v>
      </c>
      <c r="M7" s="55"/>
      <c r="N7" s="59" t="s">
        <v>70</v>
      </c>
      <c r="O7" s="60" t="s">
        <v>74</v>
      </c>
      <c r="P7" s="61">
        <v>0</v>
      </c>
      <c r="Q7" s="55"/>
      <c r="R7" s="27"/>
    </row>
    <row r="8" spans="2:18" ht="12.95" customHeight="1">
      <c r="B8" s="59" t="s">
        <v>70</v>
      </c>
      <c r="C8" s="60" t="s">
        <v>606</v>
      </c>
      <c r="D8" s="61">
        <v>0</v>
      </c>
      <c r="E8" s="55"/>
      <c r="F8" s="59" t="s">
        <v>70</v>
      </c>
      <c r="G8" s="60" t="s">
        <v>253</v>
      </c>
      <c r="H8" s="61">
        <v>0</v>
      </c>
      <c r="I8" s="55"/>
      <c r="J8" s="59" t="s">
        <v>70</v>
      </c>
      <c r="K8" s="60" t="s">
        <v>1295</v>
      </c>
      <c r="L8" s="61">
        <v>0</v>
      </c>
      <c r="M8" s="55"/>
      <c r="N8" s="59" t="s">
        <v>70</v>
      </c>
      <c r="O8" s="60" t="s">
        <v>78</v>
      </c>
      <c r="P8" s="61">
        <v>6</v>
      </c>
      <c r="Q8" s="55"/>
    </row>
    <row r="9" spans="2:18" ht="12.95" customHeight="1">
      <c r="B9" s="59" t="s">
        <v>79</v>
      </c>
      <c r="C9" s="60" t="s">
        <v>88</v>
      </c>
      <c r="D9" s="61">
        <v>0</v>
      </c>
      <c r="E9" s="55"/>
      <c r="F9" s="59" t="s">
        <v>79</v>
      </c>
      <c r="G9" s="60" t="s">
        <v>89</v>
      </c>
      <c r="H9" s="61">
        <v>6</v>
      </c>
      <c r="I9" s="55"/>
      <c r="J9" s="59" t="s">
        <v>79</v>
      </c>
      <c r="K9" s="60" t="s">
        <v>82</v>
      </c>
      <c r="L9" s="61">
        <v>3</v>
      </c>
      <c r="M9" s="55"/>
      <c r="N9" s="59" t="s">
        <v>79</v>
      </c>
      <c r="O9" s="60" t="s">
        <v>791</v>
      </c>
      <c r="P9" s="61">
        <v>0</v>
      </c>
      <c r="Q9" s="55"/>
      <c r="R9" s="27"/>
    </row>
    <row r="10" spans="2:18" ht="12.95" customHeight="1">
      <c r="B10" s="59" t="s">
        <v>79</v>
      </c>
      <c r="C10" s="60" t="s">
        <v>84</v>
      </c>
      <c r="D10" s="61">
        <v>0</v>
      </c>
      <c r="E10" s="55"/>
      <c r="F10" s="59" t="s">
        <v>79</v>
      </c>
      <c r="G10" s="60" t="s">
        <v>81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650</v>
      </c>
      <c r="P10" s="61">
        <v>0</v>
      </c>
      <c r="Q10" s="55"/>
    </row>
    <row r="11" spans="2:18" ht="12.95" customHeight="1">
      <c r="B11" s="59" t="s">
        <v>79</v>
      </c>
      <c r="C11" s="269" t="s">
        <v>509</v>
      </c>
      <c r="D11" s="61">
        <v>0</v>
      </c>
      <c r="E11" s="55"/>
      <c r="F11" s="59" t="s">
        <v>79</v>
      </c>
      <c r="G11" s="60" t="s">
        <v>254</v>
      </c>
      <c r="H11" s="61">
        <v>1</v>
      </c>
      <c r="I11" s="55"/>
      <c r="J11" s="59" t="s">
        <v>79</v>
      </c>
      <c r="K11" s="60" t="s">
        <v>411</v>
      </c>
      <c r="L11" s="61">
        <v>0</v>
      </c>
      <c r="M11" s="55"/>
      <c r="N11" s="59" t="s">
        <v>79</v>
      </c>
      <c r="O11" s="60" t="s">
        <v>83</v>
      </c>
      <c r="P11" s="61">
        <v>0</v>
      </c>
      <c r="Q11" s="55"/>
      <c r="R11" s="27"/>
    </row>
    <row r="12" spans="2:18" ht="12.95" customHeight="1">
      <c r="B12" s="59" t="s">
        <v>92</v>
      </c>
      <c r="C12" s="55" t="s">
        <v>93</v>
      </c>
      <c r="D12" s="61">
        <v>7</v>
      </c>
      <c r="E12" s="55"/>
      <c r="F12" s="59" t="s">
        <v>92</v>
      </c>
      <c r="G12" s="60" t="s">
        <v>700</v>
      </c>
      <c r="H12" s="61">
        <v>9</v>
      </c>
      <c r="I12" s="55"/>
      <c r="J12" s="59" t="s">
        <v>92</v>
      </c>
      <c r="K12" s="60" t="s">
        <v>95</v>
      </c>
      <c r="L12" s="61">
        <v>6</v>
      </c>
      <c r="M12" s="55"/>
      <c r="N12" s="59" t="s">
        <v>92</v>
      </c>
      <c r="O12" s="60" t="s">
        <v>96</v>
      </c>
      <c r="P12" s="61">
        <v>13</v>
      </c>
      <c r="Q12" s="55"/>
    </row>
    <row r="13" spans="2:18" ht="12.95" customHeight="1">
      <c r="B13" s="59" t="s">
        <v>97</v>
      </c>
      <c r="C13" s="60" t="s">
        <v>98</v>
      </c>
      <c r="D13" s="61">
        <v>6</v>
      </c>
      <c r="E13" s="55"/>
      <c r="F13" s="59" t="s">
        <v>97</v>
      </c>
      <c r="G13" s="60" t="s">
        <v>360</v>
      </c>
      <c r="H13" s="61">
        <v>0</v>
      </c>
      <c r="I13" s="55"/>
      <c r="J13" s="59" t="s">
        <v>97</v>
      </c>
      <c r="K13" s="60" t="s">
        <v>100</v>
      </c>
      <c r="L13" s="61">
        <v>0</v>
      </c>
      <c r="M13" s="55"/>
      <c r="N13" s="59" t="s">
        <v>97</v>
      </c>
      <c r="O13" s="60" t="s">
        <v>312</v>
      </c>
      <c r="P13" s="61">
        <v>0</v>
      </c>
      <c r="Q13" s="55"/>
      <c r="R13" s="27"/>
    </row>
    <row r="14" spans="2:18" ht="12.95" customHeight="1">
      <c r="B14" s="59"/>
      <c r="C14" s="64" t="s">
        <v>102</v>
      </c>
      <c r="D14" s="198">
        <f>SUM(D6:D13)</f>
        <v>28</v>
      </c>
      <c r="E14" s="55"/>
      <c r="F14" s="59"/>
      <c r="G14" s="66" t="s">
        <v>102</v>
      </c>
      <c r="H14" s="198">
        <f>SUM(H6:H13)</f>
        <v>16</v>
      </c>
      <c r="I14" s="55"/>
      <c r="J14" s="59"/>
      <c r="K14" s="64" t="s">
        <v>102</v>
      </c>
      <c r="L14" s="198">
        <f>SUM(L6:L13)</f>
        <v>9</v>
      </c>
      <c r="M14" s="55"/>
      <c r="N14" s="59"/>
      <c r="O14" s="64" t="s">
        <v>102</v>
      </c>
      <c r="P14" s="198">
        <f>SUM(P6:P13)</f>
        <v>22</v>
      </c>
      <c r="Q14" s="55"/>
    </row>
    <row r="15" spans="2:18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Q15" s="55"/>
      <c r="R15" s="27"/>
    </row>
    <row r="16" spans="2:18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258" t="s">
        <v>103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  <c r="Q16" s="55"/>
    </row>
    <row r="17" spans="2:18" ht="12.95" customHeight="1">
      <c r="B17" s="59" t="s">
        <v>65</v>
      </c>
      <c r="C17" s="60" t="s">
        <v>793</v>
      </c>
      <c r="D17" s="61">
        <v>6</v>
      </c>
      <c r="E17" s="55"/>
      <c r="F17" s="59" t="s">
        <v>65</v>
      </c>
      <c r="G17" s="60" t="s">
        <v>105</v>
      </c>
      <c r="H17" s="61">
        <v>6</v>
      </c>
      <c r="I17" s="55"/>
      <c r="J17" s="59" t="s">
        <v>65</v>
      </c>
      <c r="K17" s="60" t="s">
        <v>413</v>
      </c>
      <c r="L17" s="61">
        <v>0</v>
      </c>
      <c r="M17" s="55"/>
      <c r="N17" s="59" t="s">
        <v>65</v>
      </c>
      <c r="O17" s="158" t="s">
        <v>107</v>
      </c>
      <c r="P17" s="61">
        <v>16</v>
      </c>
      <c r="Q17" s="55"/>
      <c r="R17" s="27"/>
    </row>
    <row r="18" spans="2:18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557</v>
      </c>
      <c r="H18" s="61">
        <v>0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158" t="s">
        <v>362</v>
      </c>
      <c r="P18" s="61">
        <v>3</v>
      </c>
      <c r="Q18" s="55"/>
    </row>
    <row r="19" spans="2:18" ht="12.95" customHeight="1">
      <c r="B19" s="59" t="s">
        <v>70</v>
      </c>
      <c r="C19" s="60" t="s">
        <v>112</v>
      </c>
      <c r="D19" s="61">
        <v>6</v>
      </c>
      <c r="E19" s="55"/>
      <c r="F19" s="59" t="s">
        <v>70</v>
      </c>
      <c r="G19" s="60" t="s">
        <v>109</v>
      </c>
      <c r="H19" s="61">
        <v>9</v>
      </c>
      <c r="I19" s="55"/>
      <c r="J19" s="59" t="s">
        <v>70</v>
      </c>
      <c r="K19" s="60" t="s">
        <v>314</v>
      </c>
      <c r="L19" s="61">
        <v>6</v>
      </c>
      <c r="M19" s="55"/>
      <c r="N19" s="59" t="s">
        <v>70</v>
      </c>
      <c r="O19" s="158" t="s">
        <v>607</v>
      </c>
      <c r="P19" s="61">
        <v>0</v>
      </c>
      <c r="Q19" s="55"/>
      <c r="R19" s="27"/>
    </row>
    <row r="20" spans="2:18" ht="12.95" customHeight="1">
      <c r="B20" s="59" t="s">
        <v>79</v>
      </c>
      <c r="C20" s="60" t="s">
        <v>116</v>
      </c>
      <c r="D20" s="61">
        <v>6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158" t="s">
        <v>316</v>
      </c>
      <c r="P20" s="61">
        <v>0</v>
      </c>
      <c r="Q20" s="55"/>
    </row>
    <row r="21" spans="2:18" ht="12.95" customHeight="1">
      <c r="B21" s="59" t="s">
        <v>79</v>
      </c>
      <c r="C21" s="60" t="s">
        <v>120</v>
      </c>
      <c r="D21" s="61">
        <v>3</v>
      </c>
      <c r="E21" s="55"/>
      <c r="F21" s="59" t="s">
        <v>79</v>
      </c>
      <c r="G21" s="60" t="s">
        <v>121</v>
      </c>
      <c r="H21" s="61">
        <v>0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0</v>
      </c>
      <c r="Q21" s="55"/>
      <c r="R21" s="270"/>
    </row>
    <row r="22" spans="2:18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466</v>
      </c>
      <c r="H22" s="61">
        <v>0</v>
      </c>
      <c r="I22" s="55"/>
      <c r="J22" s="59" t="s">
        <v>79</v>
      </c>
      <c r="K22" s="60" t="s">
        <v>608</v>
      </c>
      <c r="L22" s="61">
        <v>3</v>
      </c>
      <c r="M22" s="55"/>
      <c r="N22" s="59" t="s">
        <v>79</v>
      </c>
      <c r="O22" s="247" t="s">
        <v>801</v>
      </c>
      <c r="P22" s="61">
        <v>0</v>
      </c>
      <c r="Q22" s="55"/>
      <c r="R22" s="270"/>
    </row>
    <row r="23" spans="2:18" ht="12.95" customHeight="1">
      <c r="B23" s="59" t="s">
        <v>92</v>
      </c>
      <c r="C23" s="60" t="s">
        <v>128</v>
      </c>
      <c r="D23" s="61">
        <v>19</v>
      </c>
      <c r="E23" s="55"/>
      <c r="F23" s="59" t="s">
        <v>92</v>
      </c>
      <c r="G23" s="60" t="s">
        <v>129</v>
      </c>
      <c r="H23" s="61">
        <v>8</v>
      </c>
      <c r="I23" s="55"/>
      <c r="J23" s="59" t="s">
        <v>92</v>
      </c>
      <c r="K23" s="60" t="s">
        <v>130</v>
      </c>
      <c r="L23" s="61">
        <v>16</v>
      </c>
      <c r="M23" s="55"/>
      <c r="N23" s="59" t="s">
        <v>92</v>
      </c>
      <c r="O23" s="158" t="s">
        <v>317</v>
      </c>
      <c r="P23" s="61">
        <v>7</v>
      </c>
      <c r="Q23" s="55"/>
      <c r="R23" s="270"/>
    </row>
    <row r="24" spans="2:18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0</v>
      </c>
      <c r="Q24" s="55"/>
    </row>
    <row r="25" spans="2:18" ht="12.95" customHeight="1">
      <c r="B25" s="59"/>
      <c r="C25" s="64" t="s">
        <v>102</v>
      </c>
      <c r="D25" s="198">
        <f>SUM(D17:D24)</f>
        <v>40</v>
      </c>
      <c r="E25" s="55"/>
      <c r="F25" s="59"/>
      <c r="G25" s="66" t="s">
        <v>102</v>
      </c>
      <c r="H25" s="198">
        <f>SUM(H17:H24)</f>
        <v>23</v>
      </c>
      <c r="I25" s="55"/>
      <c r="J25" s="59"/>
      <c r="K25" s="64" t="s">
        <v>102</v>
      </c>
      <c r="L25" s="198">
        <f>SUM(L17:L24)</f>
        <v>31</v>
      </c>
      <c r="M25" s="55"/>
      <c r="N25" s="59"/>
      <c r="O25" s="64" t="s">
        <v>102</v>
      </c>
      <c r="P25" s="198">
        <f>SUM(P17:P24)</f>
        <v>26</v>
      </c>
      <c r="Q25" s="55"/>
    </row>
    <row r="26" spans="2:18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  <c r="Q26" s="55"/>
    </row>
    <row r="27" spans="2:18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  <c r="Q27" s="55"/>
    </row>
    <row r="28" spans="2:18" ht="12.95" customHeight="1">
      <c r="B28" s="59" t="s">
        <v>65</v>
      </c>
      <c r="C28" s="60" t="s">
        <v>136</v>
      </c>
      <c r="D28" s="61">
        <v>3</v>
      </c>
      <c r="E28" s="55"/>
      <c r="F28" s="59" t="s">
        <v>65</v>
      </c>
      <c r="G28" s="60" t="s">
        <v>605</v>
      </c>
      <c r="H28" s="61">
        <v>0</v>
      </c>
      <c r="I28" s="55"/>
      <c r="J28" s="59" t="s">
        <v>65</v>
      </c>
      <c r="K28" s="60" t="s">
        <v>258</v>
      </c>
      <c r="L28" s="61">
        <v>9</v>
      </c>
      <c r="M28" s="55"/>
      <c r="N28" s="59" t="s">
        <v>65</v>
      </c>
      <c r="O28" s="60" t="s">
        <v>139</v>
      </c>
      <c r="P28" s="61">
        <v>6</v>
      </c>
      <c r="Q28" s="55"/>
    </row>
    <row r="29" spans="2:18" ht="12.95" customHeight="1">
      <c r="B29" s="59" t="s">
        <v>70</v>
      </c>
      <c r="C29" s="60" t="s">
        <v>144</v>
      </c>
      <c r="D29" s="61">
        <v>18</v>
      </c>
      <c r="E29" s="55"/>
      <c r="F29" s="59" t="s">
        <v>70</v>
      </c>
      <c r="G29" s="60" t="s">
        <v>115</v>
      </c>
      <c r="H29" s="61">
        <v>0</v>
      </c>
      <c r="I29" s="55"/>
      <c r="J29" s="59" t="s">
        <v>70</v>
      </c>
      <c r="K29" s="60" t="s">
        <v>142</v>
      </c>
      <c r="L29" s="61">
        <v>12</v>
      </c>
      <c r="M29" s="55"/>
      <c r="N29" s="59" t="s">
        <v>70</v>
      </c>
      <c r="O29" s="60" t="s">
        <v>363</v>
      </c>
      <c r="P29" s="61">
        <v>0</v>
      </c>
      <c r="Q29" s="55"/>
    </row>
    <row r="30" spans="2:18" ht="12.95" customHeight="1">
      <c r="B30" s="59" t="s">
        <v>70</v>
      </c>
      <c r="C30" s="60" t="s">
        <v>652</v>
      </c>
      <c r="D30" s="61">
        <v>0</v>
      </c>
      <c r="E30" s="55"/>
      <c r="F30" s="59" t="s">
        <v>70</v>
      </c>
      <c r="G30" s="60" t="s">
        <v>809</v>
      </c>
      <c r="H30" s="61">
        <v>2</v>
      </c>
      <c r="I30" s="55"/>
      <c r="J30" s="59" t="s">
        <v>70</v>
      </c>
      <c r="K30" s="60" t="s">
        <v>146</v>
      </c>
      <c r="L30" s="61">
        <v>12</v>
      </c>
      <c r="M30" s="55"/>
      <c r="N30" s="59" t="s">
        <v>70</v>
      </c>
      <c r="O30" s="60" t="s">
        <v>147</v>
      </c>
      <c r="P30" s="61">
        <v>0</v>
      </c>
      <c r="Q30" s="55"/>
    </row>
    <row r="31" spans="2:18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1324</v>
      </c>
      <c r="H31" s="61">
        <v>3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0</v>
      </c>
      <c r="Q31" s="55"/>
    </row>
    <row r="32" spans="2:18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613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653</v>
      </c>
      <c r="P32" s="61">
        <v>3</v>
      </c>
      <c r="Q32" s="55"/>
    </row>
    <row r="33" spans="2:18" ht="12.95" customHeight="1">
      <c r="B33" s="59" t="s">
        <v>79</v>
      </c>
      <c r="C33" s="60" t="s">
        <v>364</v>
      </c>
      <c r="D33" s="61">
        <v>0</v>
      </c>
      <c r="E33" s="55"/>
      <c r="F33" s="59" t="s">
        <v>79</v>
      </c>
      <c r="G33" s="60" t="s">
        <v>654</v>
      </c>
      <c r="H33" s="61">
        <v>0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420</v>
      </c>
      <c r="P33" s="61">
        <v>0</v>
      </c>
      <c r="Q33" s="55"/>
    </row>
    <row r="34" spans="2:18" ht="12.95" customHeight="1">
      <c r="B34" s="59" t="s">
        <v>92</v>
      </c>
      <c r="C34" s="60" t="s">
        <v>260</v>
      </c>
      <c r="D34" s="61">
        <v>0</v>
      </c>
      <c r="E34" s="55"/>
      <c r="F34" s="59" t="s">
        <v>92</v>
      </c>
      <c r="G34" s="60" t="s">
        <v>161</v>
      </c>
      <c r="H34" s="61">
        <v>8</v>
      </c>
      <c r="I34" s="55"/>
      <c r="J34" s="59" t="s">
        <v>92</v>
      </c>
      <c r="K34" s="60" t="s">
        <v>162</v>
      </c>
      <c r="L34" s="61">
        <v>4</v>
      </c>
      <c r="M34" s="55"/>
      <c r="N34" s="59" t="s">
        <v>92</v>
      </c>
      <c r="O34" s="60" t="s">
        <v>262</v>
      </c>
      <c r="P34" s="61">
        <v>9</v>
      </c>
      <c r="Q34" s="55"/>
    </row>
    <row r="35" spans="2:18" ht="12.95" customHeight="1">
      <c r="B35" s="59" t="s">
        <v>97</v>
      </c>
      <c r="C35" s="60" t="s">
        <v>164</v>
      </c>
      <c r="D35" s="61">
        <v>12</v>
      </c>
      <c r="E35" s="55"/>
      <c r="F35" s="59" t="s">
        <v>97</v>
      </c>
      <c r="G35" s="60" t="s">
        <v>165</v>
      </c>
      <c r="H35" s="61">
        <v>0</v>
      </c>
      <c r="I35" s="55"/>
      <c r="J35" s="59" t="s">
        <v>97</v>
      </c>
      <c r="K35" s="60" t="s">
        <v>166</v>
      </c>
      <c r="L35" s="61">
        <v>0</v>
      </c>
      <c r="M35" s="55"/>
      <c r="N35" s="59" t="s">
        <v>97</v>
      </c>
      <c r="O35" s="60" t="s">
        <v>167</v>
      </c>
      <c r="P35" s="61">
        <v>0</v>
      </c>
      <c r="Q35" s="55"/>
    </row>
    <row r="36" spans="2:18" ht="12.95" customHeight="1">
      <c r="B36" s="59"/>
      <c r="C36" s="64" t="s">
        <v>102</v>
      </c>
      <c r="D36" s="198">
        <f>SUM(D28:D35)</f>
        <v>33</v>
      </c>
      <c r="E36" s="55"/>
      <c r="F36" s="59"/>
      <c r="G36" s="64" t="s">
        <v>102</v>
      </c>
      <c r="H36" s="198">
        <f>SUM(H28:H35)</f>
        <v>13</v>
      </c>
      <c r="I36" s="55"/>
      <c r="J36" s="59"/>
      <c r="K36" s="64" t="s">
        <v>102</v>
      </c>
      <c r="L36" s="198">
        <f>SUM(L28:L35)</f>
        <v>37</v>
      </c>
      <c r="M36" s="55"/>
      <c r="N36" s="60"/>
      <c r="O36" s="66" t="s">
        <v>102</v>
      </c>
      <c r="P36" s="198">
        <f>SUM(P28:P35)</f>
        <v>18</v>
      </c>
      <c r="Q36" s="55"/>
    </row>
    <row r="37" spans="2:18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  <c r="Q37" s="55"/>
    </row>
    <row r="38" spans="2:18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  <c r="Q38" s="55"/>
    </row>
    <row r="39" spans="2:18" ht="12.95" customHeight="1">
      <c r="B39" s="59" t="s">
        <v>65</v>
      </c>
      <c r="C39" s="60" t="s">
        <v>168</v>
      </c>
      <c r="D39" s="61">
        <v>6</v>
      </c>
      <c r="E39" s="55"/>
      <c r="F39" s="59" t="s">
        <v>65</v>
      </c>
      <c r="G39" s="60" t="s">
        <v>169</v>
      </c>
      <c r="H39" s="61">
        <v>12</v>
      </c>
      <c r="I39" s="55"/>
      <c r="J39" s="59" t="s">
        <v>65</v>
      </c>
      <c r="K39" s="60" t="s">
        <v>516</v>
      </c>
      <c r="L39" s="61">
        <v>3</v>
      </c>
      <c r="M39" s="55"/>
      <c r="N39" s="59" t="s">
        <v>65</v>
      </c>
      <c r="O39" s="60" t="s">
        <v>171</v>
      </c>
      <c r="P39" s="61">
        <v>4</v>
      </c>
      <c r="Q39" s="55"/>
    </row>
    <row r="40" spans="2:18" ht="12.95" customHeight="1">
      <c r="B40" s="59" t="s">
        <v>70</v>
      </c>
      <c r="C40" s="60" t="s">
        <v>172</v>
      </c>
      <c r="D40" s="61">
        <v>18</v>
      </c>
      <c r="E40" s="55"/>
      <c r="F40" s="59" t="s">
        <v>70</v>
      </c>
      <c r="G40" s="60" t="s">
        <v>656</v>
      </c>
      <c r="H40" s="61">
        <v>0</v>
      </c>
      <c r="I40" s="55"/>
      <c r="J40" s="59" t="s">
        <v>70</v>
      </c>
      <c r="K40" s="60" t="s">
        <v>178</v>
      </c>
      <c r="L40" s="61">
        <v>3</v>
      </c>
      <c r="M40" s="55"/>
      <c r="N40" s="59" t="s">
        <v>70</v>
      </c>
      <c r="O40" s="60" t="s">
        <v>175</v>
      </c>
      <c r="P40" s="61">
        <v>6</v>
      </c>
      <c r="Q40" s="55"/>
      <c r="R40" s="130"/>
    </row>
    <row r="41" spans="2:18" ht="12.95" customHeight="1">
      <c r="B41" s="59" t="s">
        <v>70</v>
      </c>
      <c r="C41" s="60" t="s">
        <v>176</v>
      </c>
      <c r="D41" s="61">
        <v>6</v>
      </c>
      <c r="E41" s="55"/>
      <c r="F41" s="59" t="s">
        <v>70</v>
      </c>
      <c r="G41" s="60" t="s">
        <v>616</v>
      </c>
      <c r="H41" s="61">
        <v>0</v>
      </c>
      <c r="I41" s="55"/>
      <c r="J41" s="59" t="s">
        <v>70</v>
      </c>
      <c r="K41" s="60" t="s">
        <v>174</v>
      </c>
      <c r="L41" s="61">
        <v>0</v>
      </c>
      <c r="M41" s="55"/>
      <c r="N41" s="59" t="s">
        <v>70</v>
      </c>
      <c r="O41" s="60" t="s">
        <v>179</v>
      </c>
      <c r="P41" s="61">
        <v>0</v>
      </c>
      <c r="Q41" s="55"/>
      <c r="R41" s="130"/>
    </row>
    <row r="42" spans="2:18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370</v>
      </c>
      <c r="H42" s="61">
        <v>0</v>
      </c>
      <c r="I42" s="55"/>
      <c r="J42" s="59" t="s">
        <v>79</v>
      </c>
      <c r="K42" s="60" t="s">
        <v>567</v>
      </c>
      <c r="L42" s="61">
        <v>0</v>
      </c>
      <c r="M42" s="55"/>
      <c r="N42" s="59" t="s">
        <v>79</v>
      </c>
      <c r="O42" s="60" t="s">
        <v>183</v>
      </c>
      <c r="P42" s="61">
        <v>0</v>
      </c>
      <c r="Q42" s="55"/>
      <c r="R42" s="130"/>
    </row>
    <row r="43" spans="2:18" ht="12.95" customHeight="1">
      <c r="B43" s="59" t="s">
        <v>79</v>
      </c>
      <c r="C43" s="60" t="s">
        <v>188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817</v>
      </c>
      <c r="P43" s="61">
        <v>0</v>
      </c>
      <c r="Q43" s="55"/>
      <c r="R43" s="236"/>
    </row>
    <row r="44" spans="2:18" ht="12.95" customHeight="1">
      <c r="B44" s="59" t="s">
        <v>79</v>
      </c>
      <c r="C44" s="60" t="s">
        <v>369</v>
      </c>
      <c r="D44" s="61">
        <v>3</v>
      </c>
      <c r="E44" s="55"/>
      <c r="F44" s="59" t="s">
        <v>79</v>
      </c>
      <c r="G44" s="60" t="s">
        <v>181</v>
      </c>
      <c r="H44" s="61">
        <v>0</v>
      </c>
      <c r="I44" s="55"/>
      <c r="J44" s="59" t="s">
        <v>79</v>
      </c>
      <c r="K44" s="60" t="s">
        <v>426</v>
      </c>
      <c r="L44" s="61">
        <v>0</v>
      </c>
      <c r="M44" s="55"/>
      <c r="N44" s="59" t="s">
        <v>79</v>
      </c>
      <c r="O44" s="60" t="s">
        <v>1323</v>
      </c>
      <c r="P44" s="61">
        <v>6</v>
      </c>
      <c r="Q44" s="55"/>
      <c r="R44" s="236"/>
    </row>
    <row r="45" spans="2:18" ht="12.95" customHeight="1">
      <c r="B45" s="59" t="s">
        <v>92</v>
      </c>
      <c r="C45" s="60" t="s">
        <v>192</v>
      </c>
      <c r="D45" s="61">
        <v>5</v>
      </c>
      <c r="E45" s="55"/>
      <c r="F45" s="59" t="s">
        <v>92</v>
      </c>
      <c r="G45" s="60" t="s">
        <v>371</v>
      </c>
      <c r="H45" s="61">
        <v>4</v>
      </c>
      <c r="I45" s="55"/>
      <c r="J45" s="59" t="s">
        <v>92</v>
      </c>
      <c r="K45" s="62" t="s">
        <v>194</v>
      </c>
      <c r="L45" s="61">
        <v>25</v>
      </c>
      <c r="M45" s="55"/>
      <c r="N45" s="59" t="s">
        <v>92</v>
      </c>
      <c r="O45" s="60" t="s">
        <v>195</v>
      </c>
      <c r="P45" s="61">
        <v>13</v>
      </c>
      <c r="Q45" s="55"/>
      <c r="R45" s="236"/>
    </row>
    <row r="46" spans="2:18" ht="12.95" customHeight="1">
      <c r="B46" s="59" t="s">
        <v>97</v>
      </c>
      <c r="C46" s="60" t="s">
        <v>266</v>
      </c>
      <c r="D46" s="61">
        <v>12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199</v>
      </c>
      <c r="P46" s="61">
        <v>2</v>
      </c>
      <c r="Q46" s="55"/>
      <c r="R46" s="130"/>
    </row>
    <row r="47" spans="2:18" ht="12.95" customHeight="1">
      <c r="B47" s="59"/>
      <c r="C47" s="64" t="s">
        <v>102</v>
      </c>
      <c r="D47" s="198">
        <f>SUM(D39:D46)</f>
        <v>50</v>
      </c>
      <c r="E47" s="55"/>
      <c r="F47" s="59"/>
      <c r="G47" s="64" t="s">
        <v>102</v>
      </c>
      <c r="H47" s="198">
        <f>SUM(H39:H46)</f>
        <v>16</v>
      </c>
      <c r="I47" s="55"/>
      <c r="J47" s="59"/>
      <c r="K47" s="64" t="s">
        <v>102</v>
      </c>
      <c r="L47" s="198">
        <f>SUM(L39:L46)</f>
        <v>31</v>
      </c>
      <c r="M47" s="55"/>
      <c r="N47" s="59"/>
      <c r="O47" s="64" t="s">
        <v>102</v>
      </c>
      <c r="P47" s="198">
        <f>SUM(P39:P46)</f>
        <v>31</v>
      </c>
      <c r="Q47" s="55"/>
      <c r="R47" s="131"/>
    </row>
    <row r="48" spans="2:18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  <row r="49" spans="1:21" ht="12.95" customHeight="1">
      <c r="B49" s="651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718</v>
      </c>
      <c r="P49" s="201"/>
      <c r="Q49" s="55"/>
      <c r="R49" s="649"/>
      <c r="S49" s="649"/>
      <c r="T49" s="649"/>
    </row>
    <row r="50" spans="1:21" ht="12.95" customHeight="1">
      <c r="A50" s="271"/>
      <c r="B50" s="73" t="s">
        <v>201</v>
      </c>
      <c r="C50" s="74" t="s">
        <v>325</v>
      </c>
      <c r="D50" s="75">
        <f>D47</f>
        <v>50</v>
      </c>
      <c r="E50" s="78"/>
      <c r="F50" s="137"/>
      <c r="G50" s="74" t="s">
        <v>33</v>
      </c>
      <c r="H50" s="75">
        <f>D14</f>
        <v>28</v>
      </c>
      <c r="I50" s="78"/>
      <c r="J50" s="77" t="s">
        <v>201</v>
      </c>
      <c r="K50" s="74" t="s">
        <v>323</v>
      </c>
      <c r="L50" s="75">
        <f>P47</f>
        <v>31</v>
      </c>
      <c r="M50" s="78"/>
      <c r="N50" s="170" t="s">
        <v>201</v>
      </c>
      <c r="O50" s="74" t="s">
        <v>209</v>
      </c>
      <c r="P50" s="81">
        <f>D25</f>
        <v>40</v>
      </c>
      <c r="Q50" s="55"/>
      <c r="R50" s="608"/>
      <c r="S50" s="689"/>
      <c r="T50" s="689"/>
      <c r="U50" s="84"/>
    </row>
    <row r="51" spans="1:21" ht="12.95" customHeight="1">
      <c r="B51" s="85"/>
      <c r="C51" s="54" t="s">
        <v>22</v>
      </c>
      <c r="D51" s="86">
        <f>P25</f>
        <v>26</v>
      </c>
      <c r="E51" s="86"/>
      <c r="F51" s="95" t="s">
        <v>203</v>
      </c>
      <c r="G51" s="54" t="s">
        <v>520</v>
      </c>
      <c r="H51" s="86">
        <f>H36</f>
        <v>13</v>
      </c>
      <c r="I51" s="55"/>
      <c r="J51" s="95"/>
      <c r="K51" s="54" t="s">
        <v>27</v>
      </c>
      <c r="L51" s="86">
        <f>H14</f>
        <v>16</v>
      </c>
      <c r="M51" s="55"/>
      <c r="N51" s="95"/>
      <c r="O51" s="54" t="s">
        <v>24</v>
      </c>
      <c r="P51" s="89">
        <f>P36</f>
        <v>18</v>
      </c>
      <c r="Q51" s="55"/>
      <c r="R51" s="689"/>
      <c r="S51" s="689"/>
      <c r="T51" s="689"/>
      <c r="U51" s="84"/>
    </row>
    <row r="52" spans="1:21" ht="12.95" customHeight="1">
      <c r="B52" s="91"/>
      <c r="E52" s="55"/>
      <c r="F52" s="67"/>
      <c r="I52" s="55"/>
      <c r="J52" s="67"/>
      <c r="M52" s="55"/>
      <c r="N52" s="55"/>
      <c r="P52" s="172"/>
      <c r="Q52" s="55"/>
      <c r="R52" s="689"/>
      <c r="S52" s="689"/>
      <c r="T52" s="689"/>
      <c r="U52" s="84"/>
    </row>
    <row r="53" spans="1:21" ht="12.95" customHeight="1">
      <c r="B53" s="85" t="s">
        <v>203</v>
      </c>
      <c r="C53" s="54" t="s">
        <v>35</v>
      </c>
      <c r="D53" s="86">
        <f>D36</f>
        <v>33</v>
      </c>
      <c r="E53" s="55"/>
      <c r="F53" s="139" t="s">
        <v>201</v>
      </c>
      <c r="G53" s="54" t="s">
        <v>324</v>
      </c>
      <c r="H53" s="86">
        <f>L36</f>
        <v>37</v>
      </c>
      <c r="I53" s="55"/>
      <c r="J53" s="95" t="s">
        <v>203</v>
      </c>
      <c r="K53" s="54" t="s">
        <v>42</v>
      </c>
      <c r="L53" s="86">
        <f>H47</f>
        <v>16</v>
      </c>
      <c r="M53" s="55"/>
      <c r="N53" s="95" t="s">
        <v>203</v>
      </c>
      <c r="O53" s="54" t="s">
        <v>40</v>
      </c>
      <c r="P53" s="89">
        <f>H25</f>
        <v>23</v>
      </c>
      <c r="Q53" s="55"/>
      <c r="R53" s="689"/>
      <c r="S53" s="689"/>
      <c r="T53" s="689"/>
      <c r="U53" s="84"/>
    </row>
    <row r="54" spans="1:21" ht="12.95" customHeight="1">
      <c r="B54" s="173"/>
      <c r="C54" s="98" t="s">
        <v>474</v>
      </c>
      <c r="D54" s="99">
        <f>L47</f>
        <v>31</v>
      </c>
      <c r="E54" s="98"/>
      <c r="F54" s="99"/>
      <c r="G54" s="98" t="s">
        <v>29</v>
      </c>
      <c r="H54" s="99">
        <f>L25</f>
        <v>31</v>
      </c>
      <c r="I54" s="102"/>
      <c r="J54" s="141"/>
      <c r="K54" s="98" t="s">
        <v>1392</v>
      </c>
      <c r="L54" s="99">
        <f>L14</f>
        <v>9</v>
      </c>
      <c r="M54" s="102"/>
      <c r="N54" s="99"/>
      <c r="O54" s="98" t="s">
        <v>1337</v>
      </c>
      <c r="P54" s="104">
        <f>P14</f>
        <v>22</v>
      </c>
      <c r="Q54" s="55"/>
      <c r="R54" s="689"/>
      <c r="S54" s="689"/>
      <c r="T54" s="689"/>
      <c r="U54" s="84"/>
    </row>
    <row r="55" spans="1:21" ht="12.95" customHeight="1">
      <c r="B55" s="55"/>
      <c r="C55" s="55"/>
      <c r="D55" s="55"/>
      <c r="E55" s="55"/>
      <c r="M55" s="55"/>
      <c r="N55" s="70"/>
      <c r="O55" s="118"/>
      <c r="P55" s="55"/>
      <c r="Q55" s="55"/>
      <c r="R55" s="689"/>
      <c r="S55" s="689"/>
      <c r="T55" s="689"/>
      <c r="U55" s="84"/>
    </row>
    <row r="56" spans="1:21" ht="12.95" customHeight="1">
      <c r="B56" s="632" t="s">
        <v>720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Q56" s="55"/>
      <c r="R56" s="689"/>
      <c r="S56" s="689"/>
      <c r="T56" s="689"/>
      <c r="U56" s="84"/>
    </row>
    <row r="57" spans="1:21" ht="12.95" customHeight="1">
      <c r="B57" s="108" t="s">
        <v>36</v>
      </c>
      <c r="C57" s="109"/>
      <c r="D57" s="61">
        <f>$D$47</f>
        <v>50</v>
      </c>
      <c r="E57" s="55"/>
      <c r="F57" s="623" t="s">
        <v>1403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Q57" s="55"/>
      <c r="R57" s="689"/>
      <c r="S57" s="689"/>
      <c r="T57" s="689"/>
      <c r="U57" s="84"/>
    </row>
    <row r="58" spans="1:21" ht="12.95" customHeight="1">
      <c r="B58" s="108" t="s">
        <v>34</v>
      </c>
      <c r="C58" s="109"/>
      <c r="D58" s="61">
        <f>$D$25</f>
        <v>40</v>
      </c>
      <c r="E58" s="55"/>
      <c r="F58" s="623" t="s">
        <v>1404</v>
      </c>
      <c r="G58" s="624"/>
      <c r="H58" s="624"/>
      <c r="I58" s="624"/>
      <c r="J58" s="624"/>
      <c r="K58" s="624"/>
      <c r="L58" s="625"/>
      <c r="M58" s="55"/>
      <c r="N58" s="597" t="s">
        <v>277</v>
      </c>
      <c r="O58" s="622"/>
      <c r="P58" s="113">
        <f>MAX(D6:D12,H6:H12,L6:L12,P6:P12,D17:D23,H17:H23,L17:L23,P17:P23,D28:D34,H28:H34,L28:L34,P28:P34,D39:D45,H39:H45,L39:L45,P39:P45)</f>
        <v>25</v>
      </c>
      <c r="Q58" s="55"/>
    </row>
    <row r="59" spans="1:21" ht="12.95" customHeight="1">
      <c r="B59" s="108" t="s">
        <v>39</v>
      </c>
      <c r="C59" s="109"/>
      <c r="D59" s="61">
        <f>$L$36</f>
        <v>37</v>
      </c>
      <c r="E59" s="55"/>
      <c r="F59" s="623" t="s">
        <v>1405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  <c r="Q59" s="55"/>
    </row>
    <row r="60" spans="1:21" ht="12.95" customHeight="1">
      <c r="B60" s="108" t="s">
        <v>35</v>
      </c>
      <c r="C60" s="109"/>
      <c r="D60" s="61">
        <f>$D$36</f>
        <v>33</v>
      </c>
      <c r="E60" s="55"/>
      <c r="F60" s="623" t="s">
        <v>1406</v>
      </c>
      <c r="G60" s="624"/>
      <c r="H60" s="624"/>
      <c r="I60" s="624"/>
      <c r="J60" s="624"/>
      <c r="K60" s="624"/>
      <c r="L60" s="625"/>
      <c r="M60" s="55"/>
      <c r="N60" s="597" t="s">
        <v>36</v>
      </c>
      <c r="O60" s="622"/>
      <c r="P60" s="113">
        <f>MAX(D14,H14,L14,P14,D25,H25,L25,P25,D36,H36,L36,P36,D47,H47,L47,P47)</f>
        <v>50</v>
      </c>
      <c r="Q60" s="55"/>
    </row>
    <row r="61" spans="1:21" ht="12.95" customHeight="1">
      <c r="B61" s="108" t="s">
        <v>30</v>
      </c>
      <c r="C61" s="109"/>
      <c r="D61" s="61">
        <f>$L$47</f>
        <v>31</v>
      </c>
      <c r="E61" s="55"/>
      <c r="F61" s="623" t="s">
        <v>1407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  <c r="Q61" s="55"/>
    </row>
    <row r="62" spans="1:21" ht="12.95" customHeight="1">
      <c r="B62" s="108" t="s">
        <v>41</v>
      </c>
      <c r="C62" s="109"/>
      <c r="D62" s="61">
        <f>$P$47</f>
        <v>31</v>
      </c>
      <c r="E62" s="55"/>
      <c r="F62" s="623" t="s">
        <v>1408</v>
      </c>
      <c r="G62" s="624"/>
      <c r="H62" s="624"/>
      <c r="I62" s="624"/>
      <c r="J62" s="624"/>
      <c r="K62" s="624"/>
      <c r="L62" s="625"/>
      <c r="M62" s="55"/>
      <c r="N62" s="597" t="s">
        <v>28</v>
      </c>
      <c r="O62" s="622"/>
      <c r="P62" s="117">
        <f>MIN(D14,H14,L14,P14,D25,H25,L25,P25,D36,H36,L36,P36,D47,H47,L47,P47)</f>
        <v>9</v>
      </c>
      <c r="Q62" s="55"/>
    </row>
    <row r="63" spans="1:21" ht="12.95" customHeight="1">
      <c r="B63" s="108" t="s">
        <v>29</v>
      </c>
      <c r="C63" s="109"/>
      <c r="D63" s="61">
        <f>$L$25</f>
        <v>31</v>
      </c>
      <c r="E63" s="55"/>
      <c r="F63" s="623" t="s">
        <v>1409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  <c r="Q63" s="55"/>
    </row>
    <row r="64" spans="1:21" ht="12.95" customHeight="1">
      <c r="B64" s="108" t="s">
        <v>33</v>
      </c>
      <c r="C64" s="109"/>
      <c r="D64" s="61">
        <f>$D$14</f>
        <v>28</v>
      </c>
      <c r="E64" s="55"/>
      <c r="F64" s="623" t="s">
        <v>1410</v>
      </c>
      <c r="G64" s="624"/>
      <c r="H64" s="624"/>
      <c r="I64" s="624"/>
      <c r="J64" s="624"/>
      <c r="K64" s="624"/>
      <c r="L64" s="625"/>
      <c r="M64" s="55"/>
      <c r="N64" s="597" t="s">
        <v>30</v>
      </c>
      <c r="O64" s="622"/>
      <c r="P64" s="209">
        <v>12</v>
      </c>
      <c r="Q64" s="55"/>
    </row>
    <row r="65" spans="2:20" ht="12.95" customHeight="1">
      <c r="B65" s="108" t="s">
        <v>22</v>
      </c>
      <c r="C65" s="109"/>
      <c r="D65" s="61">
        <f>$P$25</f>
        <v>26</v>
      </c>
      <c r="E65" s="55"/>
      <c r="F65" s="623" t="s">
        <v>1411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  <c r="Q65" s="55"/>
    </row>
    <row r="66" spans="2:20" ht="12.95" customHeight="1">
      <c r="B66" s="108" t="s">
        <v>40</v>
      </c>
      <c r="C66" s="109"/>
      <c r="D66" s="61">
        <f>$H$25</f>
        <v>23</v>
      </c>
      <c r="E66" s="55"/>
      <c r="F66" s="623" t="s">
        <v>1412</v>
      </c>
      <c r="G66" s="624"/>
      <c r="H66" s="624"/>
      <c r="I66" s="624"/>
      <c r="J66" s="624"/>
      <c r="K66" s="624"/>
      <c r="L66" s="625"/>
      <c r="M66" s="55"/>
      <c r="N66" s="210" t="s">
        <v>721</v>
      </c>
      <c r="O66" s="199"/>
      <c r="P66" s="211"/>
      <c r="Q66" s="272"/>
    </row>
    <row r="67" spans="2:20" ht="12.95" customHeight="1">
      <c r="B67" s="108" t="s">
        <v>21</v>
      </c>
      <c r="C67" s="109"/>
      <c r="D67" s="61">
        <f>$P$14</f>
        <v>22</v>
      </c>
      <c r="E67" s="55"/>
      <c r="F67" s="623" t="s">
        <v>1413</v>
      </c>
      <c r="G67" s="624"/>
      <c r="H67" s="624"/>
      <c r="I67" s="624"/>
      <c r="J67" s="624"/>
      <c r="K67" s="624"/>
      <c r="L67" s="625"/>
      <c r="M67" s="55"/>
      <c r="N67" s="593" t="s">
        <v>1393</v>
      </c>
      <c r="O67" s="593"/>
      <c r="P67" s="593"/>
      <c r="Q67" s="273"/>
      <c r="R67" s="115"/>
      <c r="S67" s="114"/>
      <c r="T67" s="185"/>
    </row>
    <row r="68" spans="2:20" ht="12.95" customHeight="1">
      <c r="B68" s="108" t="s">
        <v>24</v>
      </c>
      <c r="C68" s="109"/>
      <c r="D68" s="61">
        <f>$P$36</f>
        <v>18</v>
      </c>
      <c r="E68" s="55"/>
      <c r="F68" s="623" t="s">
        <v>1414</v>
      </c>
      <c r="G68" s="624"/>
      <c r="H68" s="624"/>
      <c r="I68" s="624"/>
      <c r="J68" s="624"/>
      <c r="K68" s="624"/>
      <c r="L68" s="625"/>
      <c r="M68" s="55"/>
      <c r="N68" s="593" t="s">
        <v>1394</v>
      </c>
      <c r="O68" s="593"/>
      <c r="P68" s="593"/>
      <c r="Q68" s="273"/>
      <c r="R68" s="185"/>
      <c r="S68" s="114"/>
      <c r="T68" s="185"/>
    </row>
    <row r="69" spans="2:20" ht="12.95" customHeight="1">
      <c r="B69" s="108" t="s">
        <v>42</v>
      </c>
      <c r="C69" s="109"/>
      <c r="D69" s="61">
        <f>$H$47</f>
        <v>16</v>
      </c>
      <c r="E69" s="55"/>
      <c r="F69" s="646" t="s">
        <v>1415</v>
      </c>
      <c r="G69" s="624"/>
      <c r="H69" s="624"/>
      <c r="I69" s="624"/>
      <c r="J69" s="624"/>
      <c r="K69" s="624"/>
      <c r="L69" s="625"/>
      <c r="M69" s="55"/>
      <c r="N69" s="593" t="s">
        <v>1395</v>
      </c>
      <c r="O69" s="593"/>
      <c r="P69" s="593"/>
      <c r="Q69" s="273"/>
      <c r="R69" s="115"/>
      <c r="S69" s="114"/>
      <c r="T69" s="115"/>
    </row>
    <row r="70" spans="2:20" ht="12.95" customHeight="1">
      <c r="B70" s="108" t="s">
        <v>27</v>
      </c>
      <c r="C70" s="109"/>
      <c r="D70" s="61">
        <f>$H$14</f>
        <v>16</v>
      </c>
      <c r="E70" s="55"/>
      <c r="F70" s="623" t="s">
        <v>1418</v>
      </c>
      <c r="G70" s="624"/>
      <c r="H70" s="624"/>
      <c r="I70" s="624"/>
      <c r="J70" s="624"/>
      <c r="K70" s="624"/>
      <c r="L70" s="625"/>
      <c r="M70" s="55"/>
      <c r="N70" s="593" t="s">
        <v>1396</v>
      </c>
      <c r="O70" s="593"/>
      <c r="P70" s="593"/>
      <c r="Q70" s="273"/>
      <c r="R70" s="115"/>
      <c r="S70" s="114"/>
      <c r="T70" s="185"/>
    </row>
    <row r="71" spans="2:20" ht="12.95" customHeight="1">
      <c r="B71" s="108" t="s">
        <v>23</v>
      </c>
      <c r="C71" s="109"/>
      <c r="D71" s="61">
        <f>$H$36</f>
        <v>13</v>
      </c>
      <c r="E71" s="55"/>
      <c r="F71" s="623" t="s">
        <v>1417</v>
      </c>
      <c r="G71" s="624"/>
      <c r="H71" s="624"/>
      <c r="I71" s="624"/>
      <c r="J71" s="624"/>
      <c r="K71" s="624"/>
      <c r="L71" s="625"/>
      <c r="M71" s="55"/>
      <c r="N71" s="593" t="s">
        <v>1397</v>
      </c>
      <c r="O71" s="593"/>
      <c r="P71" s="593"/>
      <c r="Q71" s="273"/>
      <c r="R71" s="115"/>
      <c r="S71" s="114"/>
      <c r="T71" s="115"/>
    </row>
    <row r="72" spans="2:20" ht="12.95" customHeight="1">
      <c r="B72" s="108" t="s">
        <v>28</v>
      </c>
      <c r="C72" s="109"/>
      <c r="D72" s="61">
        <f>$L$14</f>
        <v>9</v>
      </c>
      <c r="E72" s="55"/>
      <c r="F72" s="623" t="s">
        <v>1416</v>
      </c>
      <c r="G72" s="624"/>
      <c r="H72" s="624"/>
      <c r="I72" s="624"/>
      <c r="J72" s="624"/>
      <c r="K72" s="624"/>
      <c r="L72" s="625"/>
      <c r="M72" s="55"/>
      <c r="N72" s="593" t="s">
        <v>1398</v>
      </c>
      <c r="O72" s="593"/>
      <c r="P72" s="593"/>
      <c r="Q72" s="273"/>
      <c r="R72" s="185"/>
      <c r="S72" s="114"/>
      <c r="T72" s="185"/>
    </row>
    <row r="73" spans="2:20" ht="12.95" customHeight="1">
      <c r="B73" s="55"/>
      <c r="C73" s="55"/>
      <c r="D73" s="55"/>
      <c r="E73" s="55"/>
      <c r="M73" s="55"/>
      <c r="N73" s="593" t="s">
        <v>1399</v>
      </c>
      <c r="O73" s="593"/>
      <c r="P73" s="593"/>
      <c r="Q73" s="273"/>
      <c r="R73" s="185"/>
      <c r="S73" s="114"/>
      <c r="T73" s="185"/>
    </row>
    <row r="74" spans="2:20" ht="12.95" customHeight="1">
      <c r="B74" s="638" t="s">
        <v>244</v>
      </c>
      <c r="C74" s="639"/>
      <c r="D74" s="640"/>
      <c r="E74" s="55"/>
      <c r="F74" s="267" t="s">
        <v>203</v>
      </c>
      <c r="G74" s="692" t="s">
        <v>245</v>
      </c>
      <c r="H74" s="693"/>
      <c r="I74" s="268">
        <v>4</v>
      </c>
      <c r="J74" s="120">
        <f>'wk11'!J74+I74</f>
        <v>50</v>
      </c>
      <c r="K74" s="596" t="s">
        <v>1419</v>
      </c>
      <c r="L74" s="596"/>
      <c r="M74" s="55"/>
      <c r="N74" s="593" t="s">
        <v>1400</v>
      </c>
      <c r="O74" s="593"/>
      <c r="P74" s="593"/>
      <c r="Q74" s="273"/>
      <c r="R74" s="115"/>
      <c r="S74" s="114"/>
      <c r="T74" s="115"/>
    </row>
    <row r="75" spans="2:20" ht="12.95" customHeight="1">
      <c r="B75" s="592" t="s">
        <v>302</v>
      </c>
      <c r="C75" s="630"/>
      <c r="D75" s="121">
        <f>MAX('Team Totals'!$T$8:'Team Totals'!$T$15:$T$29)</f>
        <v>1901</v>
      </c>
      <c r="E75" s="55"/>
      <c r="F75" s="122" t="s">
        <v>201</v>
      </c>
      <c r="G75" s="644" t="s">
        <v>249</v>
      </c>
      <c r="H75" s="601"/>
      <c r="I75" s="123">
        <v>4</v>
      </c>
      <c r="J75" s="123">
        <f>'wk11'!J75+I75</f>
        <v>46</v>
      </c>
      <c r="K75" s="596" t="s">
        <v>1420</v>
      </c>
      <c r="L75" s="596"/>
      <c r="M75" s="55"/>
      <c r="N75" s="666" t="s">
        <v>62</v>
      </c>
      <c r="O75" s="667"/>
      <c r="P75" s="668"/>
      <c r="Q75" s="272"/>
    </row>
    <row r="76" spans="2:20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3">
    <mergeCell ref="R55:T55"/>
    <mergeCell ref="R56:T56"/>
    <mergeCell ref="R57:T57"/>
    <mergeCell ref="R50:T50"/>
    <mergeCell ref="R51:T51"/>
    <mergeCell ref="R52:T52"/>
    <mergeCell ref="R53:T53"/>
    <mergeCell ref="R54:T54"/>
    <mergeCell ref="B5:C5"/>
    <mergeCell ref="F5:G5"/>
    <mergeCell ref="N27:O27"/>
    <mergeCell ref="J16:K16"/>
    <mergeCell ref="F16:G16"/>
    <mergeCell ref="F27:G27"/>
    <mergeCell ref="J5:K5"/>
    <mergeCell ref="B16:C16"/>
    <mergeCell ref="B27:C27"/>
    <mergeCell ref="N38:O38"/>
    <mergeCell ref="J27:K27"/>
    <mergeCell ref="F38:G38"/>
    <mergeCell ref="B38:C38"/>
    <mergeCell ref="R49:T49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2:L62"/>
    <mergeCell ref="F64:L64"/>
    <mergeCell ref="F57:L57"/>
    <mergeCell ref="F58:L58"/>
    <mergeCell ref="F59:L59"/>
    <mergeCell ref="B1:C1"/>
    <mergeCell ref="J38:K38"/>
    <mergeCell ref="B49:N49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0:L60"/>
    <mergeCell ref="F63:L63"/>
    <mergeCell ref="F61:L61"/>
    <mergeCell ref="B56:C56"/>
    <mergeCell ref="N58:O58"/>
    <mergeCell ref="N60:O60"/>
    <mergeCell ref="N62:O62"/>
    <mergeCell ref="B75:C75"/>
    <mergeCell ref="N64:O64"/>
    <mergeCell ref="N75:P75"/>
    <mergeCell ref="N74:P74"/>
    <mergeCell ref="N73:P73"/>
    <mergeCell ref="N67:P67"/>
    <mergeCell ref="N68:P68"/>
  </mergeCells>
  <pageMargins left="0" right="0" top="9.0000000000000024E-2" bottom="0" header="0.13" footer="0.5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W115"/>
  <sheetViews>
    <sheetView view="pageBreakPreview" topLeftCell="A53" zoomScale="180" zoomScaleSheetLayoutView="180" workbookViewId="0">
      <selection activeCell="S68" sqref="S68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8" width="3.7109375" customWidth="1"/>
    <col min="19" max="19" width="5" customWidth="1"/>
    <col min="20" max="20" width="14.7109375" customWidth="1"/>
    <col min="21" max="26" width="3.7109375" customWidth="1"/>
  </cols>
  <sheetData>
    <row r="1" spans="2:17" ht="12.95" customHeight="1">
      <c r="B1" s="583">
        <v>2025</v>
      </c>
      <c r="C1" s="583"/>
      <c r="D1" s="54"/>
      <c r="E1" s="55"/>
      <c r="F1" s="585" t="s">
        <v>722</v>
      </c>
      <c r="G1" s="585"/>
      <c r="H1" s="585"/>
      <c r="I1" s="585"/>
      <c r="J1" s="585"/>
      <c r="K1" s="585"/>
      <c r="L1" s="585"/>
      <c r="M1" s="55"/>
      <c r="N1" s="55"/>
      <c r="O1" s="55"/>
      <c r="P1" s="55"/>
      <c r="Q1" s="55"/>
    </row>
    <row r="2" spans="2:17" ht="12.95" customHeight="1">
      <c r="B2" s="54" t="s">
        <v>723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  <c r="Q2" s="55"/>
    </row>
    <row r="3" spans="2:17" ht="12.95" customHeight="1">
      <c r="B3" s="583" t="s">
        <v>62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2:17" ht="12.95" customHeight="1">
      <c r="B4" s="55"/>
      <c r="C4" s="55"/>
      <c r="D4" s="55"/>
      <c r="E4" s="55"/>
      <c r="F4" s="55"/>
      <c r="G4" s="55"/>
      <c r="H4" s="55"/>
      <c r="I4" s="55"/>
      <c r="J4" s="55"/>
      <c r="K4" s="118"/>
      <c r="L4" s="55"/>
      <c r="M4" s="55"/>
      <c r="N4" s="55"/>
      <c r="O4" s="55"/>
      <c r="P4" s="55"/>
      <c r="Q4" s="55"/>
    </row>
    <row r="5" spans="2:17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Q5" s="274"/>
    </row>
    <row r="6" spans="2:17" ht="12.95" customHeight="1">
      <c r="B6" s="59" t="s">
        <v>65</v>
      </c>
      <c r="C6" s="60" t="s">
        <v>409</v>
      </c>
      <c r="D6" s="61">
        <v>3</v>
      </c>
      <c r="E6" s="55"/>
      <c r="F6" s="59" t="s">
        <v>65</v>
      </c>
      <c r="G6" s="60" t="s">
        <v>649</v>
      </c>
      <c r="H6" s="61">
        <v>12</v>
      </c>
      <c r="I6" s="55"/>
      <c r="J6" s="59" t="s">
        <v>65</v>
      </c>
      <c r="K6" s="60" t="s">
        <v>68</v>
      </c>
      <c r="L6" s="61">
        <v>9</v>
      </c>
      <c r="M6" s="55"/>
      <c r="N6" s="59" t="s">
        <v>65</v>
      </c>
      <c r="O6" s="60" t="s">
        <v>69</v>
      </c>
      <c r="P6" s="61">
        <v>9</v>
      </c>
      <c r="Q6" s="274"/>
    </row>
    <row r="7" spans="2:17" ht="12.95" customHeight="1">
      <c r="B7" s="59" t="s">
        <v>70</v>
      </c>
      <c r="C7" s="60" t="s">
        <v>71</v>
      </c>
      <c r="D7" s="61">
        <v>6</v>
      </c>
      <c r="E7" s="55"/>
      <c r="F7" s="59" t="s">
        <v>70</v>
      </c>
      <c r="G7" s="60" t="s">
        <v>72</v>
      </c>
      <c r="H7" s="61">
        <v>24</v>
      </c>
      <c r="I7" s="55"/>
      <c r="J7" s="59" t="s">
        <v>70</v>
      </c>
      <c r="K7" s="60" t="s">
        <v>145</v>
      </c>
      <c r="L7" s="61">
        <v>0</v>
      </c>
      <c r="M7" s="55"/>
      <c r="N7" s="59" t="s">
        <v>70</v>
      </c>
      <c r="O7" s="60" t="s">
        <v>74</v>
      </c>
      <c r="P7" s="61">
        <v>0</v>
      </c>
      <c r="Q7" s="274"/>
    </row>
    <row r="8" spans="2:17" ht="12.95" customHeight="1">
      <c r="B8" s="59" t="s">
        <v>70</v>
      </c>
      <c r="C8" s="60" t="s">
        <v>606</v>
      </c>
      <c r="D8" s="61">
        <v>0</v>
      </c>
      <c r="E8" s="55"/>
      <c r="F8" s="59" t="s">
        <v>70</v>
      </c>
      <c r="G8" s="60" t="s">
        <v>76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0</v>
      </c>
      <c r="Q8" s="274"/>
    </row>
    <row r="9" spans="2:17" ht="12.95" customHeight="1">
      <c r="B9" s="59" t="s">
        <v>79</v>
      </c>
      <c r="C9" s="60" t="s">
        <v>84</v>
      </c>
      <c r="D9" s="61">
        <v>6</v>
      </c>
      <c r="E9" s="55"/>
      <c r="F9" s="59" t="s">
        <v>79</v>
      </c>
      <c r="G9" s="60" t="s">
        <v>89</v>
      </c>
      <c r="H9" s="61">
        <v>0</v>
      </c>
      <c r="I9" s="55"/>
      <c r="J9" s="59" t="s">
        <v>79</v>
      </c>
      <c r="K9" s="60" t="s">
        <v>411</v>
      </c>
      <c r="L9" s="61">
        <v>3</v>
      </c>
      <c r="M9" s="55"/>
      <c r="N9" s="59" t="s">
        <v>79</v>
      </c>
      <c r="O9" s="60" t="s">
        <v>791</v>
      </c>
      <c r="P9" s="61">
        <v>0</v>
      </c>
      <c r="Q9" s="274"/>
    </row>
    <row r="10" spans="2:17" ht="12.95" customHeight="1">
      <c r="B10" s="59" t="s">
        <v>79</v>
      </c>
      <c r="C10" s="60" t="s">
        <v>1424</v>
      </c>
      <c r="D10" s="61">
        <v>0</v>
      </c>
      <c r="E10" s="55"/>
      <c r="F10" s="59" t="s">
        <v>79</v>
      </c>
      <c r="G10" s="60" t="s">
        <v>81</v>
      </c>
      <c r="H10" s="61">
        <v>3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650</v>
      </c>
      <c r="P10" s="61">
        <v>6</v>
      </c>
      <c r="Q10" s="274"/>
    </row>
    <row r="11" spans="2:17" ht="12.95" customHeight="1">
      <c r="B11" s="59" t="s">
        <v>79</v>
      </c>
      <c r="C11" s="269" t="s">
        <v>308</v>
      </c>
      <c r="D11" s="61">
        <v>0</v>
      </c>
      <c r="E11" s="55"/>
      <c r="F11" s="59" t="s">
        <v>79</v>
      </c>
      <c r="G11" s="60" t="s">
        <v>85</v>
      </c>
      <c r="H11" s="61">
        <v>3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359</v>
      </c>
      <c r="P11" s="61">
        <v>6</v>
      </c>
      <c r="Q11" s="274"/>
    </row>
    <row r="12" spans="2:17" ht="12.95" customHeight="1">
      <c r="B12" s="59" t="s">
        <v>92</v>
      </c>
      <c r="C12" s="55" t="s">
        <v>93</v>
      </c>
      <c r="D12" s="61">
        <v>13</v>
      </c>
      <c r="E12" s="55"/>
      <c r="F12" s="59" t="s">
        <v>92</v>
      </c>
      <c r="G12" s="60" t="s">
        <v>700</v>
      </c>
      <c r="H12" s="61">
        <v>5</v>
      </c>
      <c r="I12" s="55"/>
      <c r="J12" s="59" t="s">
        <v>92</v>
      </c>
      <c r="K12" s="60" t="s">
        <v>95</v>
      </c>
      <c r="L12" s="61">
        <v>4</v>
      </c>
      <c r="M12" s="55"/>
      <c r="N12" s="59" t="s">
        <v>92</v>
      </c>
      <c r="O12" s="60" t="s">
        <v>96</v>
      </c>
      <c r="P12" s="61">
        <v>9</v>
      </c>
      <c r="Q12" s="274"/>
    </row>
    <row r="13" spans="2:17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311</v>
      </c>
      <c r="L13" s="61">
        <v>0</v>
      </c>
      <c r="M13" s="55"/>
      <c r="N13" s="59" t="s">
        <v>97</v>
      </c>
      <c r="O13" s="60" t="s">
        <v>101</v>
      </c>
      <c r="P13" s="61">
        <v>0</v>
      </c>
      <c r="Q13" s="274"/>
    </row>
    <row r="14" spans="2:17" ht="12.95" customHeight="1">
      <c r="B14" s="59"/>
      <c r="C14" s="64" t="s">
        <v>102</v>
      </c>
      <c r="D14" s="198">
        <f>SUM(D6:D13)</f>
        <v>28</v>
      </c>
      <c r="E14" s="55"/>
      <c r="F14" s="59"/>
      <c r="G14" s="66" t="s">
        <v>102</v>
      </c>
      <c r="H14" s="198">
        <f>SUM(H6:H13)</f>
        <v>47</v>
      </c>
      <c r="I14" s="55"/>
      <c r="J14" s="59"/>
      <c r="K14" s="64" t="s">
        <v>102</v>
      </c>
      <c r="L14" s="198">
        <f>SUM(L6:L13)</f>
        <v>16</v>
      </c>
      <c r="M14" s="55"/>
      <c r="N14" s="59"/>
      <c r="O14" s="64" t="s">
        <v>102</v>
      </c>
      <c r="P14" s="198">
        <f>SUM(P6:P13)</f>
        <v>30</v>
      </c>
      <c r="Q14" s="274"/>
    </row>
    <row r="15" spans="2:17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Q15" s="55"/>
    </row>
    <row r="16" spans="2:17" ht="12.95" customHeight="1">
      <c r="B16" s="628" t="s">
        <v>34</v>
      </c>
      <c r="C16" s="629"/>
      <c r="D16" s="24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  <c r="Q16" s="55"/>
    </row>
    <row r="17" spans="2:17" ht="12.95" customHeight="1">
      <c r="B17" s="59" t="s">
        <v>65</v>
      </c>
      <c r="C17" s="60" t="s">
        <v>793</v>
      </c>
      <c r="D17" s="61">
        <v>21</v>
      </c>
      <c r="E17" s="55"/>
      <c r="F17" s="59" t="s">
        <v>65</v>
      </c>
      <c r="G17" s="60" t="s">
        <v>105</v>
      </c>
      <c r="H17" s="61">
        <v>3</v>
      </c>
      <c r="I17" s="55"/>
      <c r="J17" s="59" t="s">
        <v>65</v>
      </c>
      <c r="K17" s="60" t="s">
        <v>106</v>
      </c>
      <c r="L17" s="61">
        <v>3</v>
      </c>
      <c r="M17" s="55"/>
      <c r="N17" s="59" t="s">
        <v>65</v>
      </c>
      <c r="O17" s="158" t="s">
        <v>107</v>
      </c>
      <c r="P17" s="61">
        <v>9</v>
      </c>
      <c r="Q17" s="55"/>
    </row>
    <row r="18" spans="2:17" ht="12.95" customHeight="1">
      <c r="B18" s="59" t="s">
        <v>70</v>
      </c>
      <c r="C18" s="60" t="s">
        <v>108</v>
      </c>
      <c r="D18" s="61">
        <v>6</v>
      </c>
      <c r="E18" s="55"/>
      <c r="F18" s="59" t="s">
        <v>70</v>
      </c>
      <c r="G18" s="60" t="s">
        <v>113</v>
      </c>
      <c r="H18" s="61">
        <v>0</v>
      </c>
      <c r="I18" s="55"/>
      <c r="J18" s="59" t="s">
        <v>70</v>
      </c>
      <c r="K18" s="60" t="s">
        <v>110</v>
      </c>
      <c r="L18" s="61">
        <v>9</v>
      </c>
      <c r="M18" s="55"/>
      <c r="N18" s="59" t="s">
        <v>70</v>
      </c>
      <c r="O18" s="158" t="s">
        <v>362</v>
      </c>
      <c r="P18" s="61">
        <v>0</v>
      </c>
      <c r="Q18" s="55"/>
    </row>
    <row r="19" spans="2:17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557</v>
      </c>
      <c r="H19" s="61">
        <v>9</v>
      </c>
      <c r="I19" s="55"/>
      <c r="J19" s="59" t="s">
        <v>70</v>
      </c>
      <c r="K19" s="60" t="s">
        <v>314</v>
      </c>
      <c r="L19" s="61">
        <v>6</v>
      </c>
      <c r="M19" s="55"/>
      <c r="N19" s="59" t="s">
        <v>70</v>
      </c>
      <c r="O19" s="158" t="s">
        <v>607</v>
      </c>
      <c r="P19" s="61">
        <v>0</v>
      </c>
      <c r="Q19" s="55"/>
    </row>
    <row r="20" spans="2:17" ht="12.95" customHeight="1">
      <c r="B20" s="59" t="s">
        <v>79</v>
      </c>
      <c r="C20" s="60" t="s">
        <v>120</v>
      </c>
      <c r="D20" s="61">
        <v>0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158" t="s">
        <v>127</v>
      </c>
      <c r="P20" s="61">
        <v>0</v>
      </c>
      <c r="Q20" s="55"/>
    </row>
    <row r="21" spans="2:17" ht="12.95" customHeight="1">
      <c r="B21" s="59" t="s">
        <v>79</v>
      </c>
      <c r="C21" s="60" t="s">
        <v>558</v>
      </c>
      <c r="D21" s="61">
        <v>0</v>
      </c>
      <c r="E21" s="55"/>
      <c r="F21" s="59" t="s">
        <v>79</v>
      </c>
      <c r="G21" s="60" t="s">
        <v>121</v>
      </c>
      <c r="H21" s="61">
        <v>3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0</v>
      </c>
      <c r="Q21" s="55"/>
    </row>
    <row r="22" spans="2:17" ht="12.95" customHeight="1">
      <c r="B22" s="59" t="s">
        <v>79</v>
      </c>
      <c r="C22" s="60" t="s">
        <v>116</v>
      </c>
      <c r="D22" s="61">
        <v>0</v>
      </c>
      <c r="E22" s="55"/>
      <c r="F22" s="59" t="s">
        <v>79</v>
      </c>
      <c r="G22" s="60" t="s">
        <v>466</v>
      </c>
      <c r="H22" s="61">
        <v>0</v>
      </c>
      <c r="I22" s="55"/>
      <c r="J22" s="59" t="s">
        <v>79</v>
      </c>
      <c r="K22" s="60" t="s">
        <v>608</v>
      </c>
      <c r="L22" s="61">
        <v>0</v>
      </c>
      <c r="M22" s="55"/>
      <c r="N22" s="59" t="s">
        <v>79</v>
      </c>
      <c r="O22" s="247" t="s">
        <v>801</v>
      </c>
      <c r="P22" s="61">
        <v>0</v>
      </c>
      <c r="Q22" s="55"/>
    </row>
    <row r="23" spans="2:17" ht="12.95" customHeight="1">
      <c r="B23" s="59" t="s">
        <v>92</v>
      </c>
      <c r="C23" s="60" t="s">
        <v>128</v>
      </c>
      <c r="D23" s="61">
        <v>10</v>
      </c>
      <c r="E23" s="55"/>
      <c r="F23" s="59" t="s">
        <v>92</v>
      </c>
      <c r="G23" s="60" t="s">
        <v>129</v>
      </c>
      <c r="H23" s="61">
        <v>19</v>
      </c>
      <c r="I23" s="55"/>
      <c r="J23" s="59" t="s">
        <v>92</v>
      </c>
      <c r="K23" s="60" t="s">
        <v>130</v>
      </c>
      <c r="L23" s="61">
        <v>7</v>
      </c>
      <c r="M23" s="55"/>
      <c r="N23" s="59" t="s">
        <v>92</v>
      </c>
      <c r="O23" s="158" t="s">
        <v>317</v>
      </c>
      <c r="P23" s="61">
        <v>5</v>
      </c>
      <c r="Q23" s="55"/>
    </row>
    <row r="24" spans="2:17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12</v>
      </c>
      <c r="Q24" s="55"/>
    </row>
    <row r="25" spans="2:17" ht="12.95" customHeight="1">
      <c r="B25" s="59"/>
      <c r="C25" s="64" t="s">
        <v>102</v>
      </c>
      <c r="D25" s="198">
        <f>SUM(D17:D24)</f>
        <v>37</v>
      </c>
      <c r="E25" s="55"/>
      <c r="F25" s="59"/>
      <c r="G25" s="66" t="s">
        <v>102</v>
      </c>
      <c r="H25" s="198">
        <f>SUM(H17:H24)</f>
        <v>34</v>
      </c>
      <c r="I25" s="55"/>
      <c r="J25" s="59"/>
      <c r="K25" s="64" t="s">
        <v>102</v>
      </c>
      <c r="L25" s="198">
        <f>SUM(L17:L24)</f>
        <v>25</v>
      </c>
      <c r="M25" s="55"/>
      <c r="N25" s="59"/>
      <c r="O25" s="64" t="s">
        <v>102</v>
      </c>
      <c r="P25" s="198">
        <f>SUM(P17:P24)</f>
        <v>26</v>
      </c>
      <c r="Q25" s="55"/>
    </row>
    <row r="26" spans="2:17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  <c r="Q26" s="55"/>
    </row>
    <row r="27" spans="2:17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  <c r="Q27" s="55"/>
    </row>
    <row r="28" spans="2:17" ht="12.95" customHeight="1">
      <c r="B28" s="59" t="s">
        <v>65</v>
      </c>
      <c r="C28" s="60" t="s">
        <v>136</v>
      </c>
      <c r="D28" s="61">
        <v>8</v>
      </c>
      <c r="E28" s="55"/>
      <c r="F28" s="59" t="s">
        <v>65</v>
      </c>
      <c r="G28" s="60" t="s">
        <v>807</v>
      </c>
      <c r="H28" s="61">
        <v>0</v>
      </c>
      <c r="I28" s="55"/>
      <c r="J28" s="59" t="s">
        <v>65</v>
      </c>
      <c r="K28" s="60" t="s">
        <v>258</v>
      </c>
      <c r="L28" s="61">
        <v>6</v>
      </c>
      <c r="M28" s="55"/>
      <c r="N28" s="59" t="s">
        <v>65</v>
      </c>
      <c r="O28" s="60" t="s">
        <v>139</v>
      </c>
      <c r="P28" s="61">
        <v>12</v>
      </c>
      <c r="Q28" s="55"/>
    </row>
    <row r="29" spans="2:17" ht="12.95" customHeight="1">
      <c r="B29" s="59" t="s">
        <v>70</v>
      </c>
      <c r="C29" s="215" t="s">
        <v>804</v>
      </c>
      <c r="D29" s="61">
        <v>6</v>
      </c>
      <c r="E29" s="55"/>
      <c r="F29" s="59" t="s">
        <v>70</v>
      </c>
      <c r="G29" s="60" t="s">
        <v>115</v>
      </c>
      <c r="H29" s="61">
        <v>12</v>
      </c>
      <c r="I29" s="55"/>
      <c r="J29" s="59" t="s">
        <v>70</v>
      </c>
      <c r="K29" s="60" t="s">
        <v>142</v>
      </c>
      <c r="L29" s="61">
        <v>6</v>
      </c>
      <c r="M29" s="55"/>
      <c r="N29" s="59" t="s">
        <v>70</v>
      </c>
      <c r="O29" s="60" t="s">
        <v>363</v>
      </c>
      <c r="P29" s="61">
        <v>0</v>
      </c>
      <c r="Q29" s="55"/>
    </row>
    <row r="30" spans="2:17" ht="12.95" customHeight="1">
      <c r="B30" s="59" t="s">
        <v>70</v>
      </c>
      <c r="C30" s="60" t="s">
        <v>144</v>
      </c>
      <c r="D30" s="61">
        <v>6</v>
      </c>
      <c r="E30" s="55"/>
      <c r="F30" s="59" t="s">
        <v>70</v>
      </c>
      <c r="G30" s="60" t="s">
        <v>809</v>
      </c>
      <c r="H30" s="61">
        <v>0</v>
      </c>
      <c r="I30" s="55"/>
      <c r="J30" s="59" t="s">
        <v>70</v>
      </c>
      <c r="K30" s="60" t="s">
        <v>146</v>
      </c>
      <c r="L30" s="61">
        <v>9</v>
      </c>
      <c r="M30" s="55"/>
      <c r="N30" s="59" t="s">
        <v>70</v>
      </c>
      <c r="O30" s="60" t="s">
        <v>147</v>
      </c>
      <c r="P30" s="61">
        <v>0</v>
      </c>
      <c r="Q30" s="55"/>
    </row>
    <row r="31" spans="2:17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1324</v>
      </c>
      <c r="H31" s="61">
        <v>0</v>
      </c>
      <c r="I31" s="55"/>
      <c r="J31" s="59" t="s">
        <v>79</v>
      </c>
      <c r="K31" s="60" t="s">
        <v>1401</v>
      </c>
      <c r="L31" s="61">
        <v>6</v>
      </c>
      <c r="M31" s="55"/>
      <c r="N31" s="59" t="s">
        <v>79</v>
      </c>
      <c r="O31" s="60" t="s">
        <v>151</v>
      </c>
      <c r="P31" s="61">
        <v>0</v>
      </c>
      <c r="Q31" s="55"/>
    </row>
    <row r="32" spans="2:17" ht="12.95" customHeight="1">
      <c r="B32" s="59" t="s">
        <v>79</v>
      </c>
      <c r="C32" s="60" t="s">
        <v>152</v>
      </c>
      <c r="D32" s="61">
        <v>3</v>
      </c>
      <c r="E32" s="55"/>
      <c r="F32" s="59" t="s">
        <v>79</v>
      </c>
      <c r="G32" s="60" t="s">
        <v>613</v>
      </c>
      <c r="H32" s="61">
        <v>3</v>
      </c>
      <c r="I32" s="55"/>
      <c r="J32" s="59" t="s">
        <v>79</v>
      </c>
      <c r="K32" s="60" t="s">
        <v>154</v>
      </c>
      <c r="L32" s="61">
        <v>6</v>
      </c>
      <c r="M32" s="55"/>
      <c r="N32" s="59" t="s">
        <v>79</v>
      </c>
      <c r="O32" s="60" t="s">
        <v>653</v>
      </c>
      <c r="P32" s="61">
        <v>0</v>
      </c>
      <c r="Q32" s="55"/>
    </row>
    <row r="33" spans="2:17" ht="12.95" customHeight="1">
      <c r="B33" s="59" t="s">
        <v>79</v>
      </c>
      <c r="C33" s="60" t="s">
        <v>156</v>
      </c>
      <c r="D33" s="61">
        <v>6</v>
      </c>
      <c r="E33" s="55"/>
      <c r="F33" s="59" t="s">
        <v>79</v>
      </c>
      <c r="G33" s="60" t="s">
        <v>654</v>
      </c>
      <c r="H33" s="61">
        <v>0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155</v>
      </c>
      <c r="P33" s="61">
        <v>0</v>
      </c>
      <c r="Q33" s="55"/>
    </row>
    <row r="34" spans="2:17" ht="12.95" customHeight="1">
      <c r="B34" s="59" t="s">
        <v>92</v>
      </c>
      <c r="C34" s="60" t="s">
        <v>562</v>
      </c>
      <c r="D34" s="61">
        <v>7</v>
      </c>
      <c r="E34" s="55"/>
      <c r="F34" s="59" t="s">
        <v>92</v>
      </c>
      <c r="G34" s="60" t="s">
        <v>261</v>
      </c>
      <c r="H34" s="61">
        <v>6</v>
      </c>
      <c r="I34" s="55"/>
      <c r="J34" s="59" t="s">
        <v>92</v>
      </c>
      <c r="K34" s="60" t="s">
        <v>162</v>
      </c>
      <c r="L34" s="61">
        <v>0</v>
      </c>
      <c r="M34" s="55"/>
      <c r="N34" s="59" t="s">
        <v>92</v>
      </c>
      <c r="O34" s="60" t="s">
        <v>163</v>
      </c>
      <c r="P34" s="61">
        <v>12</v>
      </c>
      <c r="Q34" s="55"/>
    </row>
    <row r="35" spans="2:17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  <c r="Q35" s="55"/>
    </row>
    <row r="36" spans="2:17" ht="12.95" customHeight="1">
      <c r="B36" s="59"/>
      <c r="C36" s="64" t="s">
        <v>102</v>
      </c>
      <c r="D36" s="198">
        <f>SUM(D28:D35)</f>
        <v>36</v>
      </c>
      <c r="E36" s="55"/>
      <c r="F36" s="59"/>
      <c r="G36" s="64" t="s">
        <v>102</v>
      </c>
      <c r="H36" s="198">
        <f>SUM(H28:H35)</f>
        <v>21</v>
      </c>
      <c r="I36" s="55"/>
      <c r="J36" s="59"/>
      <c r="K36" s="64" t="s">
        <v>102</v>
      </c>
      <c r="L36" s="198">
        <f>SUM(L28:L35)</f>
        <v>33</v>
      </c>
      <c r="M36" s="55"/>
      <c r="N36" s="60"/>
      <c r="O36" s="66" t="s">
        <v>102</v>
      </c>
      <c r="P36" s="198">
        <f>SUM(P28:P35)</f>
        <v>24</v>
      </c>
      <c r="Q36" s="55"/>
    </row>
    <row r="37" spans="2:17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  <c r="Q37" s="55"/>
    </row>
    <row r="38" spans="2:17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  <c r="Q38" s="55"/>
    </row>
    <row r="39" spans="2:17" ht="12.95" customHeight="1">
      <c r="B39" s="59" t="s">
        <v>65</v>
      </c>
      <c r="C39" s="60" t="s">
        <v>168</v>
      </c>
      <c r="D39" s="61">
        <v>6</v>
      </c>
      <c r="E39" s="55"/>
      <c r="F39" s="59" t="s">
        <v>65</v>
      </c>
      <c r="G39" s="60" t="s">
        <v>169</v>
      </c>
      <c r="H39" s="61">
        <v>0</v>
      </c>
      <c r="I39" s="55"/>
      <c r="J39" s="59" t="s">
        <v>65</v>
      </c>
      <c r="K39" s="60" t="s">
        <v>516</v>
      </c>
      <c r="L39" s="61">
        <v>12</v>
      </c>
      <c r="M39" s="55"/>
      <c r="N39" s="59" t="s">
        <v>65</v>
      </c>
      <c r="O39" s="60" t="s">
        <v>171</v>
      </c>
      <c r="P39" s="61">
        <v>0</v>
      </c>
      <c r="Q39" s="55"/>
    </row>
    <row r="40" spans="2:17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177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12</v>
      </c>
      <c r="Q40" s="55"/>
    </row>
    <row r="41" spans="2:17" ht="12.95" customHeight="1">
      <c r="B41" s="59" t="s">
        <v>70</v>
      </c>
      <c r="C41" s="60" t="s">
        <v>176</v>
      </c>
      <c r="D41" s="61">
        <v>6</v>
      </c>
      <c r="E41" s="55"/>
      <c r="F41" s="59" t="s">
        <v>70</v>
      </c>
      <c r="G41" s="60" t="s">
        <v>616</v>
      </c>
      <c r="H41" s="61">
        <v>0</v>
      </c>
      <c r="I41" s="55"/>
      <c r="J41" s="59" t="s">
        <v>70</v>
      </c>
      <c r="K41" s="60" t="s">
        <v>174</v>
      </c>
      <c r="L41" s="61">
        <v>15</v>
      </c>
      <c r="M41" s="55"/>
      <c r="N41" s="59" t="s">
        <v>70</v>
      </c>
      <c r="O41" s="60" t="s">
        <v>179</v>
      </c>
      <c r="P41" s="61">
        <v>0</v>
      </c>
      <c r="Q41" s="55"/>
    </row>
    <row r="42" spans="2:17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370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61">
        <v>0</v>
      </c>
      <c r="Q42" s="55"/>
    </row>
    <row r="43" spans="2:17" ht="12.95" customHeight="1">
      <c r="B43" s="59" t="s">
        <v>79</v>
      </c>
      <c r="C43" s="60" t="s">
        <v>188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817</v>
      </c>
      <c r="P43" s="61">
        <v>0</v>
      </c>
      <c r="Q43" s="55"/>
    </row>
    <row r="44" spans="2:17" ht="12.95" customHeight="1">
      <c r="B44" s="59" t="s">
        <v>79</v>
      </c>
      <c r="C44" s="60" t="s">
        <v>566</v>
      </c>
      <c r="D44" s="61">
        <v>0</v>
      </c>
      <c r="E44" s="55"/>
      <c r="F44" s="59" t="s">
        <v>79</v>
      </c>
      <c r="G44" s="60" t="s">
        <v>181</v>
      </c>
      <c r="H44" s="61">
        <v>3</v>
      </c>
      <c r="I44" s="55"/>
      <c r="J44" s="59" t="s">
        <v>79</v>
      </c>
      <c r="K44" s="60" t="s">
        <v>426</v>
      </c>
      <c r="L44" s="61">
        <v>0</v>
      </c>
      <c r="M44" s="55"/>
      <c r="N44" s="59" t="s">
        <v>79</v>
      </c>
      <c r="O44" s="60" t="s">
        <v>1323</v>
      </c>
      <c r="P44" s="61">
        <v>3</v>
      </c>
      <c r="Q44" s="55"/>
    </row>
    <row r="45" spans="2:17" ht="12.95" customHeight="1">
      <c r="B45" s="59" t="s">
        <v>92</v>
      </c>
      <c r="C45" s="60" t="s">
        <v>192</v>
      </c>
      <c r="D45" s="61">
        <v>0</v>
      </c>
      <c r="E45" s="55"/>
      <c r="F45" s="59" t="s">
        <v>92</v>
      </c>
      <c r="G45" s="60" t="s">
        <v>371</v>
      </c>
      <c r="H45" s="61">
        <v>7</v>
      </c>
      <c r="I45" s="55"/>
      <c r="J45" s="59" t="s">
        <v>92</v>
      </c>
      <c r="K45" s="62" t="s">
        <v>194</v>
      </c>
      <c r="L45" s="61">
        <v>14</v>
      </c>
      <c r="M45" s="55"/>
      <c r="N45" s="59" t="s">
        <v>92</v>
      </c>
      <c r="O45" s="60" t="s">
        <v>195</v>
      </c>
      <c r="P45" s="61">
        <v>24</v>
      </c>
      <c r="Q45" s="55"/>
    </row>
    <row r="46" spans="2:17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  <c r="Q46" s="55"/>
    </row>
    <row r="47" spans="2:17" ht="12.95" customHeight="1">
      <c r="B47" s="59"/>
      <c r="C47" s="64" t="s">
        <v>102</v>
      </c>
      <c r="D47" s="198">
        <f>SUM(D39:D46)</f>
        <v>12</v>
      </c>
      <c r="E47" s="55"/>
      <c r="F47" s="59"/>
      <c r="G47" s="64" t="s">
        <v>102</v>
      </c>
      <c r="H47" s="198">
        <f>SUM(H39:H46)</f>
        <v>10</v>
      </c>
      <c r="I47" s="55"/>
      <c r="J47" s="59"/>
      <c r="K47" s="64" t="s">
        <v>102</v>
      </c>
      <c r="L47" s="198">
        <f>SUM(L39:L46)</f>
        <v>41</v>
      </c>
      <c r="M47" s="55"/>
      <c r="N47" s="59"/>
      <c r="O47" s="64" t="s">
        <v>102</v>
      </c>
      <c r="P47" s="198">
        <f>SUM(P39:P46)</f>
        <v>39</v>
      </c>
      <c r="Q47" s="55"/>
    </row>
    <row r="48" spans="2:17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  <row r="49" spans="2:22" ht="12.95" customHeight="1">
      <c r="B49" s="718" t="s">
        <v>200</v>
      </c>
      <c r="C49" s="718"/>
      <c r="D49" s="718"/>
      <c r="E49" s="718"/>
      <c r="F49" s="718"/>
      <c r="G49" s="718"/>
      <c r="H49" s="718"/>
      <c r="I49" s="718"/>
      <c r="J49" s="718"/>
      <c r="K49" s="718"/>
      <c r="L49" s="718"/>
      <c r="M49" s="718"/>
      <c r="N49" s="718"/>
      <c r="O49" s="276" t="s">
        <v>723</v>
      </c>
      <c r="P49" s="277"/>
      <c r="Q49" s="278"/>
    </row>
    <row r="50" spans="2:22" ht="12.95" customHeight="1">
      <c r="B50" s="169"/>
      <c r="C50" s="74" t="s">
        <v>210</v>
      </c>
      <c r="D50" s="75">
        <f>D47</f>
        <v>12</v>
      </c>
      <c r="E50" s="78"/>
      <c r="F50" s="137" t="s">
        <v>203</v>
      </c>
      <c r="G50" s="74" t="s">
        <v>33</v>
      </c>
      <c r="H50" s="75">
        <f>D14</f>
        <v>28</v>
      </c>
      <c r="I50" s="78"/>
      <c r="J50" s="77" t="s">
        <v>201</v>
      </c>
      <c r="K50" s="74" t="s">
        <v>323</v>
      </c>
      <c r="L50" s="75">
        <f>P47</f>
        <v>39</v>
      </c>
      <c r="M50" s="78"/>
      <c r="N50" s="170" t="s">
        <v>201</v>
      </c>
      <c r="O50" s="74" t="s">
        <v>209</v>
      </c>
      <c r="P50" s="81">
        <f>D25</f>
        <v>37</v>
      </c>
      <c r="Q50" s="279"/>
      <c r="R50" s="90"/>
      <c r="S50" s="90"/>
      <c r="T50" s="608"/>
      <c r="U50" s="608"/>
      <c r="V50" s="608"/>
    </row>
    <row r="51" spans="2:22" ht="12.95" customHeight="1">
      <c r="B51" s="85" t="s">
        <v>203</v>
      </c>
      <c r="C51" s="54" t="s">
        <v>24</v>
      </c>
      <c r="D51" s="86">
        <f>P36</f>
        <v>24</v>
      </c>
      <c r="E51" s="86"/>
      <c r="F51" s="86"/>
      <c r="G51" s="54" t="s">
        <v>1337</v>
      </c>
      <c r="H51" s="86">
        <f>P14</f>
        <v>30</v>
      </c>
      <c r="I51" s="55"/>
      <c r="J51" s="95"/>
      <c r="K51" s="54" t="s">
        <v>22</v>
      </c>
      <c r="L51" s="86">
        <f>P25</f>
        <v>26</v>
      </c>
      <c r="M51" s="55"/>
      <c r="N51" s="139"/>
      <c r="O51" s="54" t="s">
        <v>28</v>
      </c>
      <c r="P51" s="89">
        <f>L14</f>
        <v>16</v>
      </c>
      <c r="Q51" s="278"/>
      <c r="R51" s="90"/>
      <c r="S51" s="90"/>
      <c r="T51" s="608"/>
      <c r="U51" s="608"/>
      <c r="V51" s="608"/>
    </row>
    <row r="52" spans="2:22" ht="12.95" customHeight="1">
      <c r="B52" s="91"/>
      <c r="E52" s="55"/>
      <c r="F52" s="67"/>
      <c r="I52" s="55"/>
      <c r="J52" s="67"/>
      <c r="M52" s="55"/>
      <c r="N52" s="241"/>
      <c r="P52" s="172"/>
      <c r="Q52" s="278"/>
      <c r="R52" s="90"/>
      <c r="S52" s="90"/>
      <c r="T52" s="608"/>
      <c r="U52" s="608"/>
      <c r="V52" s="608"/>
    </row>
    <row r="53" spans="2:22" ht="12.95" customHeight="1">
      <c r="B53" s="249" t="s">
        <v>201</v>
      </c>
      <c r="C53" s="54" t="s">
        <v>430</v>
      </c>
      <c r="D53" s="86">
        <f>D36</f>
        <v>36</v>
      </c>
      <c r="E53" s="55"/>
      <c r="F53" s="95" t="s">
        <v>203</v>
      </c>
      <c r="G53" s="54" t="s">
        <v>40</v>
      </c>
      <c r="H53" s="86">
        <f>H25</f>
        <v>34</v>
      </c>
      <c r="I53" s="55"/>
      <c r="J53" s="95"/>
      <c r="K53" s="54" t="s">
        <v>324</v>
      </c>
      <c r="L53" s="86">
        <f>L36</f>
        <v>33</v>
      </c>
      <c r="M53" s="55"/>
      <c r="N53" s="139"/>
      <c r="O53" s="54" t="s">
        <v>42</v>
      </c>
      <c r="P53" s="89">
        <f>H47</f>
        <v>10</v>
      </c>
      <c r="Q53" s="278"/>
      <c r="R53" s="90"/>
      <c r="S53" s="90"/>
      <c r="T53" s="608"/>
      <c r="U53" s="608"/>
      <c r="V53" s="608"/>
    </row>
    <row r="54" spans="2:22" ht="12.95" customHeight="1">
      <c r="B54" s="173"/>
      <c r="C54" s="98" t="s">
        <v>23</v>
      </c>
      <c r="D54" s="99">
        <f>H36</f>
        <v>21</v>
      </c>
      <c r="E54" s="98"/>
      <c r="F54" s="99"/>
      <c r="G54" s="98" t="s">
        <v>272</v>
      </c>
      <c r="H54" s="99">
        <f>L25</f>
        <v>25</v>
      </c>
      <c r="I54" s="102"/>
      <c r="J54" s="141" t="s">
        <v>203</v>
      </c>
      <c r="K54" s="98" t="s">
        <v>30</v>
      </c>
      <c r="L54" s="99">
        <f>L47</f>
        <v>41</v>
      </c>
      <c r="M54" s="102"/>
      <c r="N54" s="103" t="s">
        <v>201</v>
      </c>
      <c r="O54" s="98" t="s">
        <v>1421</v>
      </c>
      <c r="P54" s="104">
        <f>H14</f>
        <v>47</v>
      </c>
      <c r="Q54" s="280"/>
      <c r="R54" s="90"/>
      <c r="S54" s="90"/>
      <c r="T54" s="608"/>
      <c r="U54" s="608"/>
      <c r="V54" s="608"/>
    </row>
    <row r="55" spans="2:22" ht="12.95" customHeight="1">
      <c r="B55" s="281"/>
      <c r="C55" s="281"/>
      <c r="D55" s="281"/>
      <c r="E55" s="278"/>
      <c r="F55" s="278"/>
      <c r="G55" s="278"/>
      <c r="H55" s="278"/>
      <c r="I55" s="278"/>
      <c r="J55" s="282"/>
      <c r="K55" s="282"/>
      <c r="L55" s="278"/>
      <c r="M55" s="278"/>
      <c r="N55" s="282"/>
      <c r="O55" s="278"/>
      <c r="P55" s="278"/>
      <c r="Q55" s="278"/>
      <c r="R55" s="90"/>
      <c r="S55" s="90"/>
      <c r="T55" s="608"/>
      <c r="U55" s="608"/>
      <c r="V55" s="608"/>
    </row>
    <row r="56" spans="2:22" ht="12.95" customHeight="1">
      <c r="B56" s="711" t="s">
        <v>724</v>
      </c>
      <c r="C56" s="712"/>
      <c r="D56" s="284" t="s">
        <v>212</v>
      </c>
      <c r="E56" s="278"/>
      <c r="F56" s="283" t="s">
        <v>213</v>
      </c>
      <c r="G56" s="285"/>
      <c r="H56" s="285"/>
      <c r="I56" s="285"/>
      <c r="J56" s="285"/>
      <c r="K56" s="285"/>
      <c r="L56" s="284"/>
      <c r="M56" s="286"/>
      <c r="N56" s="203" t="s">
        <v>214</v>
      </c>
      <c r="O56" s="205"/>
      <c r="P56" s="204"/>
      <c r="Q56" s="278"/>
      <c r="R56" s="90"/>
      <c r="S56" s="90"/>
      <c r="T56" s="608"/>
      <c r="U56" s="608"/>
      <c r="V56" s="608"/>
    </row>
    <row r="57" spans="2:22" ht="12.95" customHeight="1">
      <c r="B57" s="108" t="s">
        <v>27</v>
      </c>
      <c r="C57" s="109"/>
      <c r="D57" s="61">
        <f>$H$14</f>
        <v>47</v>
      </c>
      <c r="E57" s="278"/>
      <c r="F57" s="699" t="s">
        <v>1427</v>
      </c>
      <c r="G57" s="700"/>
      <c r="H57" s="700"/>
      <c r="I57" s="700"/>
      <c r="J57" s="700"/>
      <c r="K57" s="700"/>
      <c r="L57" s="701"/>
      <c r="M57" s="278"/>
      <c r="N57" s="110" t="s">
        <v>216</v>
      </c>
      <c r="O57" s="74"/>
      <c r="P57" s="111"/>
      <c r="Q57" s="278"/>
      <c r="R57" s="90"/>
      <c r="S57" s="90"/>
      <c r="T57" s="608"/>
      <c r="U57" s="608"/>
      <c r="V57" s="608"/>
    </row>
    <row r="58" spans="2:22" ht="12.95" customHeight="1">
      <c r="B58" s="108" t="s">
        <v>30</v>
      </c>
      <c r="C58" s="109"/>
      <c r="D58" s="61">
        <f>$L$47</f>
        <v>41</v>
      </c>
      <c r="E58" s="278"/>
      <c r="F58" s="699" t="s">
        <v>1428</v>
      </c>
      <c r="G58" s="700"/>
      <c r="H58" s="700"/>
      <c r="I58" s="700"/>
      <c r="J58" s="700"/>
      <c r="K58" s="700"/>
      <c r="L58" s="701"/>
      <c r="M58" s="278"/>
      <c r="N58" s="597" t="s">
        <v>670</v>
      </c>
      <c r="O58" s="622"/>
      <c r="P58" s="113">
        <f>MAX(D6:D12,H6:H12,L6:L12,P6:P12,D17:D23,H17:H23,L17:L23,P17:P23,D28:D34,H28:H34,L28:L34,P28:P34,D39:D45,H39:H45,L39:L45,P39:P45)</f>
        <v>24</v>
      </c>
      <c r="Q58" s="278"/>
    </row>
    <row r="59" spans="2:22" ht="12.95" customHeight="1">
      <c r="B59" s="108" t="s">
        <v>41</v>
      </c>
      <c r="C59" s="109"/>
      <c r="D59" s="61">
        <f>$P$47</f>
        <v>39</v>
      </c>
      <c r="E59" s="278"/>
      <c r="F59" s="699" t="s">
        <v>1429</v>
      </c>
      <c r="G59" s="700"/>
      <c r="H59" s="700"/>
      <c r="I59" s="700"/>
      <c r="J59" s="700"/>
      <c r="K59" s="700"/>
      <c r="L59" s="701"/>
      <c r="M59" s="278"/>
      <c r="N59" s="110" t="s">
        <v>220</v>
      </c>
      <c r="O59" s="74"/>
      <c r="P59" s="111"/>
      <c r="Q59" s="278"/>
    </row>
    <row r="60" spans="2:22" ht="12.95" customHeight="1">
      <c r="B60" s="108" t="s">
        <v>34</v>
      </c>
      <c r="C60" s="109"/>
      <c r="D60" s="61">
        <f>$D$25</f>
        <v>37</v>
      </c>
      <c r="E60" s="278"/>
      <c r="F60" s="699" t="s">
        <v>1430</v>
      </c>
      <c r="G60" s="700"/>
      <c r="H60" s="700"/>
      <c r="I60" s="700"/>
      <c r="J60" s="700"/>
      <c r="K60" s="700"/>
      <c r="L60" s="701"/>
      <c r="M60" s="278"/>
      <c r="N60" s="597" t="s">
        <v>27</v>
      </c>
      <c r="O60" s="622"/>
      <c r="P60" s="113">
        <f>MAX(D14,H14,L14,P14,D25,H25,L25,P25,D36,H36,L36,P36,D47,H47,L47,P47)</f>
        <v>47</v>
      </c>
      <c r="Q60" s="278"/>
    </row>
    <row r="61" spans="2:22" ht="12.95" customHeight="1">
      <c r="B61" s="108" t="s">
        <v>35</v>
      </c>
      <c r="C61" s="109"/>
      <c r="D61" s="61">
        <f>$D$36</f>
        <v>36</v>
      </c>
      <c r="E61" s="278"/>
      <c r="F61" s="699" t="s">
        <v>1431</v>
      </c>
      <c r="G61" s="700"/>
      <c r="H61" s="700"/>
      <c r="I61" s="700"/>
      <c r="J61" s="700"/>
      <c r="K61" s="700"/>
      <c r="L61" s="701"/>
      <c r="M61" s="278"/>
      <c r="N61" s="116" t="s">
        <v>223</v>
      </c>
      <c r="O61" s="55"/>
      <c r="P61" s="117"/>
      <c r="Q61" s="278"/>
    </row>
    <row r="62" spans="2:22" ht="12.95" customHeight="1">
      <c r="B62" s="108" t="s">
        <v>40</v>
      </c>
      <c r="C62" s="109"/>
      <c r="D62" s="61">
        <f>$H$25</f>
        <v>34</v>
      </c>
      <c r="E62" s="278"/>
      <c r="F62" s="699" t="s">
        <v>1432</v>
      </c>
      <c r="G62" s="700"/>
      <c r="H62" s="700"/>
      <c r="I62" s="700"/>
      <c r="J62" s="700"/>
      <c r="K62" s="700"/>
      <c r="L62" s="701"/>
      <c r="M62" s="278"/>
      <c r="N62" s="597" t="s">
        <v>42</v>
      </c>
      <c r="O62" s="622"/>
      <c r="P62" s="117">
        <f>MIN(D14,H14,L14,P14,D25,H25,L25,P25,D36,H36,L36,P36,D47,H47,L47,P47)</f>
        <v>10</v>
      </c>
      <c r="Q62" s="278"/>
    </row>
    <row r="63" spans="2:22" ht="12.95" customHeight="1">
      <c r="B63" s="108" t="s">
        <v>39</v>
      </c>
      <c r="C63" s="109"/>
      <c r="D63" s="61">
        <f>$L$36</f>
        <v>33</v>
      </c>
      <c r="E63" s="278"/>
      <c r="F63" s="699" t="s">
        <v>1436</v>
      </c>
      <c r="G63" s="700"/>
      <c r="H63" s="700"/>
      <c r="I63" s="700"/>
      <c r="J63" s="700"/>
      <c r="K63" s="700"/>
      <c r="L63" s="701"/>
      <c r="M63" s="278"/>
      <c r="N63" s="110" t="s">
        <v>226</v>
      </c>
      <c r="O63" s="78"/>
      <c r="P63" s="81"/>
      <c r="Q63" s="278"/>
    </row>
    <row r="64" spans="2:22" ht="12.95" customHeight="1">
      <c r="B64" s="108" t="s">
        <v>21</v>
      </c>
      <c r="C64" s="109"/>
      <c r="D64" s="61">
        <f>$P$14</f>
        <v>30</v>
      </c>
      <c r="E64" s="278"/>
      <c r="F64" s="699" t="s">
        <v>1437</v>
      </c>
      <c r="G64" s="700"/>
      <c r="H64" s="700"/>
      <c r="I64" s="700"/>
      <c r="J64" s="700"/>
      <c r="K64" s="700"/>
      <c r="L64" s="701"/>
      <c r="M64" s="278"/>
      <c r="N64" s="597" t="s">
        <v>22</v>
      </c>
      <c r="O64" s="622"/>
      <c r="P64" s="209">
        <v>24</v>
      </c>
      <c r="Q64" s="278"/>
      <c r="R64" s="27"/>
    </row>
    <row r="65" spans="2:23" ht="12.95" customHeight="1">
      <c r="B65" s="108" t="s">
        <v>33</v>
      </c>
      <c r="C65" s="109"/>
      <c r="D65" s="61">
        <f>$D$14</f>
        <v>28</v>
      </c>
      <c r="E65" s="278"/>
      <c r="F65" s="699" t="s">
        <v>1439</v>
      </c>
      <c r="G65" s="700"/>
      <c r="H65" s="700"/>
      <c r="I65" s="700"/>
      <c r="J65" s="700"/>
      <c r="K65" s="700"/>
      <c r="L65" s="701"/>
      <c r="M65" s="278"/>
      <c r="N65" s="278"/>
      <c r="O65" s="278"/>
      <c r="P65" s="278"/>
      <c r="Q65" s="278"/>
      <c r="R65" s="27"/>
    </row>
    <row r="66" spans="2:23" ht="12.95" customHeight="1">
      <c r="B66" s="108" t="s">
        <v>22</v>
      </c>
      <c r="C66" s="109"/>
      <c r="D66" s="61">
        <f>$P$25</f>
        <v>26</v>
      </c>
      <c r="E66" s="278"/>
      <c r="F66" s="699" t="s">
        <v>1435</v>
      </c>
      <c r="G66" s="700"/>
      <c r="H66" s="700"/>
      <c r="I66" s="700"/>
      <c r="J66" s="700"/>
      <c r="K66" s="700"/>
      <c r="L66" s="701"/>
      <c r="M66" s="278"/>
      <c r="N66" s="287" t="s">
        <v>725</v>
      </c>
      <c r="O66" s="275"/>
      <c r="P66" s="288"/>
      <c r="Q66" s="278"/>
      <c r="R66" s="27"/>
      <c r="S66" s="27"/>
      <c r="T66" s="570"/>
      <c r="U66" s="570"/>
      <c r="V66" s="570"/>
      <c r="W66" s="570"/>
    </row>
    <row r="67" spans="2:23" ht="12.95" customHeight="1">
      <c r="B67" s="108" t="s">
        <v>29</v>
      </c>
      <c r="C67" s="109"/>
      <c r="D67" s="61">
        <f>$L$25</f>
        <v>25</v>
      </c>
      <c r="E67" s="278"/>
      <c r="F67" s="699" t="s">
        <v>1434</v>
      </c>
      <c r="G67" s="700"/>
      <c r="H67" s="700"/>
      <c r="I67" s="700"/>
      <c r="J67" s="700"/>
      <c r="K67" s="700"/>
      <c r="L67" s="701"/>
      <c r="M67" s="278"/>
      <c r="N67" s="708" t="s">
        <v>1443</v>
      </c>
      <c r="O67" s="708"/>
      <c r="P67" s="708"/>
      <c r="Q67" s="709" t="s">
        <v>726</v>
      </c>
      <c r="R67" s="27"/>
      <c r="S67" s="573"/>
      <c r="T67" s="570"/>
      <c r="U67" s="570"/>
      <c r="V67" s="570"/>
      <c r="W67" s="570"/>
    </row>
    <row r="68" spans="2:23" ht="12.95" customHeight="1">
      <c r="B68" s="108" t="s">
        <v>24</v>
      </c>
      <c r="C68" s="109"/>
      <c r="D68" s="61">
        <f>$P$36</f>
        <v>24</v>
      </c>
      <c r="E68" s="278"/>
      <c r="F68" s="699" t="s">
        <v>1433</v>
      </c>
      <c r="G68" s="700"/>
      <c r="H68" s="700"/>
      <c r="I68" s="700"/>
      <c r="J68" s="700"/>
      <c r="K68" s="700"/>
      <c r="L68" s="701"/>
      <c r="M68" s="278"/>
      <c r="N68" s="708" t="s">
        <v>1444</v>
      </c>
      <c r="O68" s="708"/>
      <c r="P68" s="708"/>
      <c r="Q68" s="709"/>
      <c r="R68" s="27"/>
      <c r="S68" s="573"/>
      <c r="T68" s="570"/>
      <c r="U68" s="570"/>
      <c r="V68" s="570"/>
      <c r="W68" s="570"/>
    </row>
    <row r="69" spans="2:23" ht="12.95" customHeight="1">
      <c r="B69" s="108" t="s">
        <v>23</v>
      </c>
      <c r="C69" s="109"/>
      <c r="D69" s="61">
        <f>$H$36</f>
        <v>21</v>
      </c>
      <c r="E69" s="278"/>
      <c r="F69" s="699" t="s">
        <v>1440</v>
      </c>
      <c r="G69" s="700"/>
      <c r="H69" s="700"/>
      <c r="I69" s="700"/>
      <c r="J69" s="700"/>
      <c r="K69" s="700"/>
      <c r="L69" s="701"/>
      <c r="M69" s="278"/>
      <c r="N69" s="708" t="s">
        <v>1445</v>
      </c>
      <c r="O69" s="708"/>
      <c r="P69" s="708"/>
      <c r="Q69" s="709"/>
      <c r="S69" s="573"/>
      <c r="T69" s="570"/>
      <c r="U69" s="570"/>
      <c r="V69" s="570"/>
      <c r="W69" s="570"/>
    </row>
    <row r="70" spans="2:23" ht="12.95" customHeight="1">
      <c r="B70" s="108" t="s">
        <v>28</v>
      </c>
      <c r="C70" s="109"/>
      <c r="D70" s="61">
        <f>$L$14</f>
        <v>16</v>
      </c>
      <c r="E70" s="278"/>
      <c r="F70" s="699" t="s">
        <v>1438</v>
      </c>
      <c r="G70" s="700"/>
      <c r="H70" s="700"/>
      <c r="I70" s="700"/>
      <c r="J70" s="700"/>
      <c r="K70" s="700"/>
      <c r="L70" s="701"/>
      <c r="M70" s="278"/>
      <c r="N70" s="708" t="s">
        <v>1446</v>
      </c>
      <c r="O70" s="708"/>
      <c r="P70" s="708"/>
      <c r="Q70" s="709"/>
      <c r="S70" s="573"/>
      <c r="T70" s="570"/>
      <c r="U70" s="570"/>
      <c r="V70" s="570"/>
      <c r="W70" s="570"/>
    </row>
    <row r="71" spans="2:23" ht="12.95" customHeight="1">
      <c r="B71" s="108" t="s">
        <v>36</v>
      </c>
      <c r="C71" s="109"/>
      <c r="D71" s="61">
        <f>$D$47</f>
        <v>12</v>
      </c>
      <c r="E71" s="278"/>
      <c r="F71" s="699" t="s">
        <v>1441</v>
      </c>
      <c r="G71" s="700"/>
      <c r="H71" s="700"/>
      <c r="I71" s="700"/>
      <c r="J71" s="700"/>
      <c r="K71" s="700"/>
      <c r="L71" s="701"/>
      <c r="M71" s="278"/>
      <c r="N71" s="705" t="s">
        <v>1447</v>
      </c>
      <c r="O71" s="705"/>
      <c r="P71" s="705"/>
      <c r="Q71" s="710" t="s">
        <v>727</v>
      </c>
      <c r="S71" s="573"/>
      <c r="T71" s="570"/>
      <c r="U71" s="570"/>
      <c r="V71" s="570"/>
      <c r="W71" s="570"/>
    </row>
    <row r="72" spans="2:23" ht="12.95" customHeight="1">
      <c r="B72" s="108" t="s">
        <v>42</v>
      </c>
      <c r="C72" s="109"/>
      <c r="D72" s="61">
        <f>$H$47</f>
        <v>10</v>
      </c>
      <c r="E72" s="278"/>
      <c r="F72" s="699" t="s">
        <v>1442</v>
      </c>
      <c r="G72" s="700"/>
      <c r="H72" s="700"/>
      <c r="I72" s="700"/>
      <c r="J72" s="700"/>
      <c r="K72" s="700"/>
      <c r="L72" s="701"/>
      <c r="M72" s="278"/>
      <c r="N72" s="705" t="s">
        <v>1448</v>
      </c>
      <c r="O72" s="705"/>
      <c r="P72" s="705"/>
      <c r="Q72" s="710"/>
      <c r="S72" s="573"/>
      <c r="T72" s="570"/>
      <c r="U72" s="570"/>
      <c r="V72" s="570"/>
      <c r="W72" s="570"/>
    </row>
    <row r="73" spans="2:23" ht="12.95" customHeight="1">
      <c r="B73" s="278"/>
      <c r="C73" s="278"/>
      <c r="D73" s="278"/>
      <c r="E73" s="278"/>
      <c r="M73" s="278"/>
      <c r="N73" s="705" t="s">
        <v>1449</v>
      </c>
      <c r="O73" s="705"/>
      <c r="P73" s="705"/>
      <c r="Q73" s="710"/>
      <c r="S73" s="573"/>
      <c r="T73" s="570"/>
      <c r="U73" s="570"/>
      <c r="V73" s="570"/>
      <c r="W73" s="570"/>
    </row>
    <row r="74" spans="2:23" ht="12.95" customHeight="1">
      <c r="B74" s="713" t="s">
        <v>244</v>
      </c>
      <c r="C74" s="714"/>
      <c r="D74" s="715"/>
      <c r="E74" s="278"/>
      <c r="F74" s="289" t="s">
        <v>203</v>
      </c>
      <c r="G74" s="716" t="s">
        <v>245</v>
      </c>
      <c r="H74" s="717"/>
      <c r="I74" s="268">
        <v>4</v>
      </c>
      <c r="J74" s="120">
        <f>'wk11'!J74+I74</f>
        <v>50</v>
      </c>
      <c r="K74" s="656" t="s">
        <v>1425</v>
      </c>
      <c r="L74" s="656"/>
      <c r="M74" s="278"/>
      <c r="N74" s="705" t="s">
        <v>1450</v>
      </c>
      <c r="O74" s="705"/>
      <c r="P74" s="705"/>
      <c r="Q74" s="710"/>
      <c r="S74" s="573"/>
      <c r="T74" s="570"/>
      <c r="U74" s="570"/>
      <c r="V74" s="570"/>
    </row>
    <row r="75" spans="2:23" ht="12.95" customHeight="1">
      <c r="B75" s="697" t="s">
        <v>356</v>
      </c>
      <c r="C75" s="698"/>
      <c r="D75" s="121">
        <f>MAX('Team Totals'!$T$8:'Team Totals'!$T$15:$T$29)</f>
        <v>1901</v>
      </c>
      <c r="E75" s="278"/>
      <c r="F75" s="290" t="s">
        <v>201</v>
      </c>
      <c r="G75" s="706" t="s">
        <v>249</v>
      </c>
      <c r="H75" s="707"/>
      <c r="I75" s="123">
        <v>4</v>
      </c>
      <c r="J75" s="123">
        <f>'wk11'!J75+I75</f>
        <v>46</v>
      </c>
      <c r="K75" s="656" t="s">
        <v>1426</v>
      </c>
      <c r="L75" s="656"/>
      <c r="M75" s="278"/>
      <c r="N75" s="702" t="s">
        <v>62</v>
      </c>
      <c r="O75" s="703"/>
      <c r="P75" s="704"/>
      <c r="Q75" s="278"/>
    </row>
    <row r="76" spans="2:23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23" ht="12.75" customHeight="1"/>
    <row r="78" spans="2:23" ht="12.75" customHeight="1"/>
    <row r="79" spans="2:23" ht="12.75" customHeight="1"/>
    <row r="80" spans="2:23" ht="12.75" customHeight="1">
      <c r="Q80" s="235"/>
    </row>
    <row r="81" spans="17:17" ht="12.75" customHeight="1">
      <c r="Q81" s="235"/>
    </row>
    <row r="82" spans="17:17" ht="12.75" customHeight="1">
      <c r="Q82" s="235"/>
    </row>
    <row r="83" spans="17:17" ht="12.75" customHeight="1">
      <c r="Q83" s="237"/>
    </row>
    <row r="84" spans="17:17" ht="12.75" customHeight="1">
      <c r="Q84" s="237"/>
    </row>
    <row r="85" spans="17:17" ht="12.75" customHeight="1">
      <c r="Q85" s="237"/>
    </row>
    <row r="86" spans="17:17" ht="12.75" customHeight="1">
      <c r="Q86" s="24"/>
    </row>
    <row r="87" spans="17:17" ht="12.75" customHeight="1"/>
    <row r="88" spans="17:17" ht="12.75" customHeight="1">
      <c r="Q88" s="238"/>
    </row>
    <row r="89" spans="17:17" ht="12.75" customHeight="1">
      <c r="Q89" s="24"/>
    </row>
    <row r="90" spans="17:17" ht="12.75" customHeight="1">
      <c r="Q90" s="24"/>
    </row>
    <row r="91" spans="17:17" ht="12.75" customHeight="1">
      <c r="Q91" s="24"/>
    </row>
    <row r="92" spans="17:17" ht="12.75" customHeight="1">
      <c r="Q92" s="24"/>
    </row>
    <row r="93" spans="17:17" ht="12.75" customHeight="1">
      <c r="Q93" s="24"/>
    </row>
    <row r="94" spans="17:17" ht="12.75" customHeight="1">
      <c r="Q94" s="24"/>
    </row>
    <row r="95" spans="17:17" ht="12.75" customHeight="1">
      <c r="Q95" s="24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xmlns:xlrd2="http://schemas.microsoft.com/office/spreadsheetml/2017/richdata2" ref="B57:D72">
    <sortCondition descending="1" ref="D72"/>
  </sortState>
  <mergeCells count="65">
    <mergeCell ref="T55:V55"/>
    <mergeCell ref="T56:V56"/>
    <mergeCell ref="T57:V57"/>
    <mergeCell ref="T50:V50"/>
    <mergeCell ref="T51:V51"/>
    <mergeCell ref="T52:V52"/>
    <mergeCell ref="T53:V53"/>
    <mergeCell ref="T54:V54"/>
    <mergeCell ref="F38:G38"/>
    <mergeCell ref="J38:K38"/>
    <mergeCell ref="N27:O27"/>
    <mergeCell ref="F27:G27"/>
    <mergeCell ref="J27:K27"/>
    <mergeCell ref="N62:O62"/>
    <mergeCell ref="N60:O60"/>
    <mergeCell ref="F1:L2"/>
    <mergeCell ref="B1:C1"/>
    <mergeCell ref="B5:C5"/>
    <mergeCell ref="B16:C16"/>
    <mergeCell ref="F5:G5"/>
    <mergeCell ref="J5:K5"/>
    <mergeCell ref="F16:G16"/>
    <mergeCell ref="J16:K16"/>
    <mergeCell ref="B3:E3"/>
    <mergeCell ref="B27:C27"/>
    <mergeCell ref="B38:C38"/>
    <mergeCell ref="B49:N49"/>
    <mergeCell ref="N38:O38"/>
    <mergeCell ref="N16:O16"/>
    <mergeCell ref="F59:L59"/>
    <mergeCell ref="F61:L61"/>
    <mergeCell ref="F60:L60"/>
    <mergeCell ref="F64:L64"/>
    <mergeCell ref="F68:L68"/>
    <mergeCell ref="N58:O58"/>
    <mergeCell ref="Q67:Q70"/>
    <mergeCell ref="Q71:Q74"/>
    <mergeCell ref="B56:C56"/>
    <mergeCell ref="N70:P70"/>
    <mergeCell ref="N67:P67"/>
    <mergeCell ref="N69:P69"/>
    <mergeCell ref="F70:L70"/>
    <mergeCell ref="F65:L65"/>
    <mergeCell ref="F58:L58"/>
    <mergeCell ref="F62:L62"/>
    <mergeCell ref="B74:D74"/>
    <mergeCell ref="G74:H74"/>
    <mergeCell ref="K74:L74"/>
    <mergeCell ref="F57:L57"/>
    <mergeCell ref="F72:L72"/>
    <mergeCell ref="B75:C75"/>
    <mergeCell ref="N64:O64"/>
    <mergeCell ref="F63:L63"/>
    <mergeCell ref="N75:P75"/>
    <mergeCell ref="N71:P71"/>
    <mergeCell ref="N72:P72"/>
    <mergeCell ref="N73:P73"/>
    <mergeCell ref="N74:P74"/>
    <mergeCell ref="G75:H75"/>
    <mergeCell ref="K75:L75"/>
    <mergeCell ref="F69:L69"/>
    <mergeCell ref="F71:L71"/>
    <mergeCell ref="F66:L66"/>
    <mergeCell ref="F67:L67"/>
    <mergeCell ref="N68:P68"/>
  </mergeCells>
  <pageMargins left="0" right="0" top="9.0000000000000024E-2" bottom="0" header="0.13" footer="0.5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79"/>
  <sheetViews>
    <sheetView view="pageBreakPreview" topLeftCell="A39" zoomScale="180" workbookViewId="0">
      <selection activeCell="T21" sqref="T21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17" customWidth="1"/>
    <col min="21" max="26" width="3.7109375" customWidth="1"/>
  </cols>
  <sheetData>
    <row r="1" spans="2:20" ht="12.95" customHeight="1">
      <c r="B1" s="746">
        <v>2025</v>
      </c>
      <c r="C1" s="746"/>
      <c r="D1" s="747"/>
      <c r="E1" s="748"/>
      <c r="F1" s="749" t="s">
        <v>728</v>
      </c>
      <c r="G1" s="749"/>
      <c r="H1" s="749"/>
      <c r="I1" s="749"/>
      <c r="J1" s="749"/>
      <c r="K1" s="749"/>
      <c r="L1" s="749"/>
      <c r="M1" s="748"/>
      <c r="N1" s="748"/>
      <c r="O1" s="748"/>
      <c r="P1" s="748"/>
      <c r="Q1" s="748"/>
      <c r="R1" s="55"/>
      <c r="S1" s="55"/>
      <c r="T1" s="55"/>
    </row>
    <row r="2" spans="2:20" ht="12.95" customHeight="1">
      <c r="B2" s="747" t="s">
        <v>729</v>
      </c>
      <c r="C2" s="747"/>
      <c r="D2" s="748"/>
      <c r="E2" s="748"/>
      <c r="F2" s="749"/>
      <c r="G2" s="749"/>
      <c r="H2" s="749"/>
      <c r="I2" s="749"/>
      <c r="J2" s="749"/>
      <c r="K2" s="749"/>
      <c r="L2" s="749"/>
      <c r="M2" s="748"/>
      <c r="N2" s="748"/>
      <c r="O2" s="748"/>
      <c r="P2" s="748"/>
      <c r="Q2" s="748"/>
      <c r="R2" s="55"/>
      <c r="S2" s="55"/>
      <c r="T2" s="55"/>
    </row>
    <row r="3" spans="2:20" ht="12.95" customHeight="1">
      <c r="B3" s="746" t="s">
        <v>62</v>
      </c>
      <c r="C3" s="746"/>
      <c r="D3" s="746"/>
      <c r="E3" s="746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55"/>
      <c r="S3" s="55"/>
      <c r="T3" s="55"/>
    </row>
    <row r="4" spans="2:20" ht="12.95" customHeight="1">
      <c r="B4" s="748"/>
      <c r="C4" s="748"/>
      <c r="D4" s="748"/>
      <c r="E4" s="748"/>
      <c r="F4" s="748"/>
      <c r="G4" s="748"/>
      <c r="H4" s="748"/>
      <c r="I4" s="748"/>
      <c r="J4" s="748"/>
      <c r="K4" s="750"/>
      <c r="L4" s="748"/>
      <c r="M4" s="748"/>
      <c r="N4" s="748"/>
      <c r="O4" s="748"/>
      <c r="P4" s="748"/>
      <c r="Q4" s="748"/>
      <c r="R4" s="55"/>
      <c r="S4" s="55"/>
      <c r="T4" s="55"/>
    </row>
    <row r="5" spans="2:20" ht="12.95" customHeight="1">
      <c r="B5" s="751" t="s">
        <v>33</v>
      </c>
      <c r="C5" s="752"/>
      <c r="D5" s="753" t="s">
        <v>64</v>
      </c>
      <c r="E5" s="748"/>
      <c r="F5" s="751" t="s">
        <v>27</v>
      </c>
      <c r="G5" s="752"/>
      <c r="H5" s="754" t="s">
        <v>313</v>
      </c>
      <c r="I5" s="748"/>
      <c r="J5" s="751" t="s">
        <v>28</v>
      </c>
      <c r="K5" s="752"/>
      <c r="L5" s="755" t="s">
        <v>64</v>
      </c>
      <c r="M5" s="748"/>
      <c r="N5" s="756" t="s">
        <v>21</v>
      </c>
      <c r="O5" s="757"/>
      <c r="P5" s="755" t="s">
        <v>64</v>
      </c>
      <c r="Q5" s="748"/>
      <c r="R5" s="729"/>
      <c r="S5" s="729"/>
      <c r="T5" s="291"/>
    </row>
    <row r="6" spans="2:20" ht="12.95" customHeight="1">
      <c r="B6" s="758" t="s">
        <v>65</v>
      </c>
      <c r="C6" s="317" t="s">
        <v>66</v>
      </c>
      <c r="D6" s="759">
        <v>0</v>
      </c>
      <c r="E6" s="748"/>
      <c r="F6" s="758" t="s">
        <v>65</v>
      </c>
      <c r="G6" s="760" t="s">
        <v>649</v>
      </c>
      <c r="H6" s="759">
        <v>7</v>
      </c>
      <c r="I6" s="748"/>
      <c r="J6" s="758" t="s">
        <v>65</v>
      </c>
      <c r="K6" s="579" t="s">
        <v>68</v>
      </c>
      <c r="L6" s="759">
        <v>6</v>
      </c>
      <c r="M6" s="748"/>
      <c r="N6" s="758" t="s">
        <v>65</v>
      </c>
      <c r="O6" s="579" t="s">
        <v>69</v>
      </c>
      <c r="P6" s="759">
        <v>9</v>
      </c>
      <c r="Q6" s="748"/>
      <c r="R6" s="55"/>
      <c r="S6" s="55"/>
      <c r="T6" s="67"/>
    </row>
    <row r="7" spans="2:20" ht="12.95" customHeight="1">
      <c r="B7" s="758" t="s">
        <v>70</v>
      </c>
      <c r="C7" s="60" t="s">
        <v>71</v>
      </c>
      <c r="D7" s="759">
        <v>0</v>
      </c>
      <c r="E7" s="748"/>
      <c r="F7" s="758" t="s">
        <v>70</v>
      </c>
      <c r="G7" s="760" t="s">
        <v>72</v>
      </c>
      <c r="H7" s="759">
        <v>0</v>
      </c>
      <c r="I7" s="748"/>
      <c r="J7" s="758" t="s">
        <v>70</v>
      </c>
      <c r="K7" s="579" t="s">
        <v>145</v>
      </c>
      <c r="L7" s="759">
        <v>0</v>
      </c>
      <c r="M7" s="748"/>
      <c r="N7" s="758" t="s">
        <v>70</v>
      </c>
      <c r="O7" s="60" t="s">
        <v>74</v>
      </c>
      <c r="P7" s="759">
        <v>12</v>
      </c>
      <c r="Q7" s="748"/>
      <c r="R7" s="55"/>
      <c r="S7" s="55"/>
      <c r="T7" s="67"/>
    </row>
    <row r="8" spans="2:20" ht="12.95" customHeight="1">
      <c r="B8" s="758" t="s">
        <v>70</v>
      </c>
      <c r="C8" s="60" t="s">
        <v>555</v>
      </c>
      <c r="D8" s="759">
        <v>0</v>
      </c>
      <c r="E8" s="748"/>
      <c r="F8" s="758" t="s">
        <v>70</v>
      </c>
      <c r="G8" s="760" t="s">
        <v>76</v>
      </c>
      <c r="H8" s="759">
        <v>0</v>
      </c>
      <c r="I8" s="748"/>
      <c r="J8" s="758" t="s">
        <v>70</v>
      </c>
      <c r="K8" s="579" t="s">
        <v>77</v>
      </c>
      <c r="L8" s="759">
        <v>0</v>
      </c>
      <c r="M8" s="748"/>
      <c r="N8" s="758" t="s">
        <v>70</v>
      </c>
      <c r="O8" s="60" t="s">
        <v>78</v>
      </c>
      <c r="P8" s="759">
        <v>6</v>
      </c>
      <c r="Q8" s="748"/>
      <c r="R8" s="55"/>
      <c r="S8" s="55"/>
      <c r="T8" s="67"/>
    </row>
    <row r="9" spans="2:20" ht="12.95" customHeight="1">
      <c r="B9" s="758" t="s">
        <v>79</v>
      </c>
      <c r="C9" s="60" t="s">
        <v>80</v>
      </c>
      <c r="D9" s="759">
        <v>3</v>
      </c>
      <c r="E9" s="748"/>
      <c r="F9" s="758" t="s">
        <v>79</v>
      </c>
      <c r="G9" s="760" t="s">
        <v>89</v>
      </c>
      <c r="H9" s="759">
        <v>3</v>
      </c>
      <c r="I9" s="748"/>
      <c r="J9" s="758" t="s">
        <v>79</v>
      </c>
      <c r="K9" s="579" t="s">
        <v>82</v>
      </c>
      <c r="L9" s="759">
        <v>3</v>
      </c>
      <c r="M9" s="748"/>
      <c r="N9" s="758" t="s">
        <v>79</v>
      </c>
      <c r="O9" s="60" t="s">
        <v>83</v>
      </c>
      <c r="P9" s="759">
        <v>0</v>
      </c>
      <c r="Q9" s="748"/>
      <c r="R9" s="55"/>
      <c r="S9" s="55"/>
      <c r="T9" s="67"/>
    </row>
    <row r="10" spans="2:20" ht="12.95" customHeight="1">
      <c r="B10" s="758" t="s">
        <v>79</v>
      </c>
      <c r="C10" s="60" t="s">
        <v>88</v>
      </c>
      <c r="D10" s="759">
        <v>0</v>
      </c>
      <c r="E10" s="748"/>
      <c r="F10" s="758" t="s">
        <v>79</v>
      </c>
      <c r="G10" s="760" t="s">
        <v>81</v>
      </c>
      <c r="H10" s="759">
        <v>0</v>
      </c>
      <c r="I10" s="748"/>
      <c r="J10" s="758" t="s">
        <v>79</v>
      </c>
      <c r="K10" s="579" t="s">
        <v>1327</v>
      </c>
      <c r="L10" s="759">
        <v>0</v>
      </c>
      <c r="M10" s="748"/>
      <c r="N10" s="758" t="s">
        <v>79</v>
      </c>
      <c r="O10" s="60" t="s">
        <v>650</v>
      </c>
      <c r="P10" s="759">
        <v>3</v>
      </c>
      <c r="Q10" s="748"/>
      <c r="R10" s="55"/>
      <c r="S10" s="55"/>
      <c r="T10" s="67"/>
    </row>
    <row r="11" spans="2:20" ht="12.95" customHeight="1">
      <c r="B11" s="758" t="s">
        <v>79</v>
      </c>
      <c r="C11" s="269" t="s">
        <v>84</v>
      </c>
      <c r="D11" s="759">
        <v>0</v>
      </c>
      <c r="E11" s="748"/>
      <c r="F11" s="758" t="s">
        <v>79</v>
      </c>
      <c r="G11" s="760" t="s">
        <v>85</v>
      </c>
      <c r="H11" s="759">
        <v>3</v>
      </c>
      <c r="I11" s="748"/>
      <c r="J11" s="758" t="s">
        <v>79</v>
      </c>
      <c r="K11" s="579" t="s">
        <v>411</v>
      </c>
      <c r="L11" s="759">
        <v>6</v>
      </c>
      <c r="M11" s="748"/>
      <c r="N11" s="758" t="s">
        <v>79</v>
      </c>
      <c r="O11" s="60" t="s">
        <v>359</v>
      </c>
      <c r="P11" s="759">
        <v>3</v>
      </c>
      <c r="Q11" s="748"/>
      <c r="R11" s="55"/>
      <c r="S11" s="55"/>
      <c r="T11" s="67"/>
    </row>
    <row r="12" spans="2:20" ht="12.95" customHeight="1">
      <c r="B12" s="758" t="s">
        <v>92</v>
      </c>
      <c r="C12" s="207" t="s">
        <v>93</v>
      </c>
      <c r="D12" s="759">
        <v>10</v>
      </c>
      <c r="E12" s="748"/>
      <c r="F12" s="758" t="s">
        <v>92</v>
      </c>
      <c r="G12" s="760" t="s">
        <v>700</v>
      </c>
      <c r="H12" s="759">
        <v>8</v>
      </c>
      <c r="I12" s="748"/>
      <c r="J12" s="758" t="s">
        <v>92</v>
      </c>
      <c r="K12" s="579" t="s">
        <v>95</v>
      </c>
      <c r="L12" s="759">
        <v>11</v>
      </c>
      <c r="M12" s="748"/>
      <c r="N12" s="758" t="s">
        <v>92</v>
      </c>
      <c r="O12" s="60" t="s">
        <v>651</v>
      </c>
      <c r="P12" s="759">
        <v>12</v>
      </c>
      <c r="Q12" s="748"/>
      <c r="R12" s="55"/>
      <c r="S12" s="55"/>
      <c r="T12" s="67"/>
    </row>
    <row r="13" spans="2:20" ht="12.95" customHeight="1">
      <c r="B13" s="758" t="s">
        <v>97</v>
      </c>
      <c r="C13" s="60" t="s">
        <v>1455</v>
      </c>
      <c r="D13" s="759">
        <v>0</v>
      </c>
      <c r="E13" s="748"/>
      <c r="F13" s="758" t="s">
        <v>97</v>
      </c>
      <c r="G13" s="760" t="s">
        <v>99</v>
      </c>
      <c r="H13" s="759">
        <v>12</v>
      </c>
      <c r="I13" s="748"/>
      <c r="J13" s="758" t="s">
        <v>97</v>
      </c>
      <c r="K13" s="579" t="s">
        <v>311</v>
      </c>
      <c r="L13" s="759">
        <v>0</v>
      </c>
      <c r="M13" s="748"/>
      <c r="N13" s="758" t="s">
        <v>97</v>
      </c>
      <c r="O13" s="60" t="s">
        <v>312</v>
      </c>
      <c r="P13" s="759">
        <v>0</v>
      </c>
      <c r="Q13" s="748"/>
      <c r="R13" s="55"/>
      <c r="S13" s="55"/>
      <c r="T13" s="67"/>
    </row>
    <row r="14" spans="2:20" ht="12.95" customHeight="1">
      <c r="B14" s="758"/>
      <c r="C14" s="761"/>
      <c r="D14" s="762">
        <f>SUM(D6:D13)</f>
        <v>13</v>
      </c>
      <c r="E14" s="748"/>
      <c r="F14" s="758"/>
      <c r="G14" s="763" t="s">
        <v>102</v>
      </c>
      <c r="H14" s="762">
        <f>SUM(H6:H13)</f>
        <v>33</v>
      </c>
      <c r="I14" s="748"/>
      <c r="J14" s="758"/>
      <c r="K14" s="761" t="s">
        <v>102</v>
      </c>
      <c r="L14" s="762">
        <f>SUM(L6:L13)</f>
        <v>26</v>
      </c>
      <c r="M14" s="748"/>
      <c r="N14" s="758"/>
      <c r="O14" s="761" t="s">
        <v>102</v>
      </c>
      <c r="P14" s="762">
        <f>SUM(P6:P13)</f>
        <v>45</v>
      </c>
      <c r="Q14" s="748"/>
      <c r="R14" s="55"/>
      <c r="S14" s="132"/>
      <c r="T14" s="67"/>
    </row>
    <row r="15" spans="2:20" ht="12.95" customHeight="1">
      <c r="B15" s="748"/>
      <c r="C15" s="748"/>
      <c r="D15" s="764"/>
      <c r="E15" s="748"/>
      <c r="F15" s="748"/>
      <c r="G15" s="748"/>
      <c r="H15" s="764"/>
      <c r="I15" s="748"/>
      <c r="J15" s="748"/>
      <c r="K15" s="765"/>
      <c r="L15" s="764"/>
      <c r="M15" s="748"/>
      <c r="N15" s="748"/>
      <c r="O15" s="748"/>
      <c r="P15" s="764"/>
      <c r="Q15" s="748"/>
      <c r="R15" s="292"/>
      <c r="S15" s="55"/>
      <c r="T15" s="55"/>
    </row>
    <row r="16" spans="2:20" ht="12.95" customHeight="1">
      <c r="B16" s="751" t="s">
        <v>34</v>
      </c>
      <c r="C16" s="752"/>
      <c r="D16" s="755" t="s">
        <v>64</v>
      </c>
      <c r="E16" s="748"/>
      <c r="F16" s="751" t="s">
        <v>40</v>
      </c>
      <c r="G16" s="752"/>
      <c r="H16" s="755" t="s">
        <v>64</v>
      </c>
      <c r="I16" s="748"/>
      <c r="J16" s="751" t="s">
        <v>29</v>
      </c>
      <c r="K16" s="752"/>
      <c r="L16" s="754" t="s">
        <v>313</v>
      </c>
      <c r="M16" s="748"/>
      <c r="N16" s="751" t="s">
        <v>22</v>
      </c>
      <c r="O16" s="752"/>
      <c r="P16" s="755" t="s">
        <v>64</v>
      </c>
      <c r="Q16" s="748"/>
      <c r="R16" s="729"/>
      <c r="S16" s="729"/>
      <c r="T16" s="291"/>
    </row>
    <row r="17" spans="2:20" ht="12.95" customHeight="1">
      <c r="B17" s="59" t="s">
        <v>65</v>
      </c>
      <c r="C17" s="579" t="s">
        <v>793</v>
      </c>
      <c r="D17" s="759">
        <v>15</v>
      </c>
      <c r="E17" s="748"/>
      <c r="F17" s="758" t="s">
        <v>65</v>
      </c>
      <c r="G17" s="579" t="s">
        <v>105</v>
      </c>
      <c r="H17" s="759">
        <v>0</v>
      </c>
      <c r="I17" s="748"/>
      <c r="J17" s="758" t="s">
        <v>65</v>
      </c>
      <c r="K17" s="760" t="s">
        <v>106</v>
      </c>
      <c r="L17" s="759">
        <v>12</v>
      </c>
      <c r="M17" s="748"/>
      <c r="N17" s="758" t="s">
        <v>65</v>
      </c>
      <c r="O17" s="766" t="s">
        <v>107</v>
      </c>
      <c r="P17" s="759">
        <v>0</v>
      </c>
      <c r="Q17" s="748"/>
      <c r="R17" s="55"/>
      <c r="S17" s="55"/>
      <c r="T17" s="67"/>
    </row>
    <row r="18" spans="2:20" ht="12.95" customHeight="1">
      <c r="B18" s="59" t="s">
        <v>70</v>
      </c>
      <c r="C18" s="60" t="s">
        <v>112</v>
      </c>
      <c r="D18" s="759">
        <v>6</v>
      </c>
      <c r="E18" s="748"/>
      <c r="F18" s="758" t="s">
        <v>70</v>
      </c>
      <c r="G18" s="60" t="s">
        <v>557</v>
      </c>
      <c r="H18" s="759">
        <v>0</v>
      </c>
      <c r="I18" s="748"/>
      <c r="J18" s="758" t="s">
        <v>70</v>
      </c>
      <c r="K18" s="760" t="s">
        <v>110</v>
      </c>
      <c r="L18" s="759">
        <v>0</v>
      </c>
      <c r="M18" s="748"/>
      <c r="N18" s="758" t="s">
        <v>70</v>
      </c>
      <c r="O18" s="766" t="s">
        <v>362</v>
      </c>
      <c r="P18" s="759">
        <v>6</v>
      </c>
      <c r="Q18" s="748"/>
      <c r="R18" s="55"/>
      <c r="S18" s="55"/>
      <c r="T18" s="67"/>
    </row>
    <row r="19" spans="2:20" ht="12.95" customHeight="1">
      <c r="B19" s="59" t="s">
        <v>70</v>
      </c>
      <c r="C19" s="60" t="s">
        <v>108</v>
      </c>
      <c r="D19" s="759">
        <v>3</v>
      </c>
      <c r="E19" s="748"/>
      <c r="F19" s="758" t="s">
        <v>70</v>
      </c>
      <c r="G19" s="60" t="s">
        <v>109</v>
      </c>
      <c r="H19" s="759">
        <v>12</v>
      </c>
      <c r="I19" s="748"/>
      <c r="J19" s="758" t="s">
        <v>70</v>
      </c>
      <c r="K19" s="760" t="s">
        <v>314</v>
      </c>
      <c r="L19" s="759">
        <v>0</v>
      </c>
      <c r="M19" s="748"/>
      <c r="N19" s="758" t="s">
        <v>70</v>
      </c>
      <c r="O19" s="766" t="s">
        <v>702</v>
      </c>
      <c r="P19" s="759">
        <v>6</v>
      </c>
      <c r="Q19" s="748"/>
      <c r="R19" s="55"/>
      <c r="S19" s="55"/>
      <c r="T19" s="67"/>
    </row>
    <row r="20" spans="2:20" ht="12.95" customHeight="1">
      <c r="B20" s="59" t="s">
        <v>79</v>
      </c>
      <c r="C20" s="60" t="s">
        <v>116</v>
      </c>
      <c r="D20" s="759">
        <v>6</v>
      </c>
      <c r="E20" s="748"/>
      <c r="F20" s="758" t="s">
        <v>79</v>
      </c>
      <c r="G20" s="60" t="s">
        <v>117</v>
      </c>
      <c r="H20" s="759">
        <v>0</v>
      </c>
      <c r="I20" s="748"/>
      <c r="J20" s="758" t="s">
        <v>79</v>
      </c>
      <c r="K20" s="760" t="s">
        <v>122</v>
      </c>
      <c r="L20" s="759">
        <v>0</v>
      </c>
      <c r="M20" s="748"/>
      <c r="N20" s="758" t="s">
        <v>79</v>
      </c>
      <c r="O20" s="766" t="s">
        <v>127</v>
      </c>
      <c r="P20" s="759">
        <v>0</v>
      </c>
      <c r="Q20" s="748"/>
      <c r="R20" s="55"/>
      <c r="S20" s="55"/>
      <c r="T20" s="67"/>
    </row>
    <row r="21" spans="2:20" ht="12.95" customHeight="1">
      <c r="B21" s="59" t="s">
        <v>79</v>
      </c>
      <c r="C21" s="60" t="s">
        <v>120</v>
      </c>
      <c r="D21" s="759">
        <v>0</v>
      </c>
      <c r="E21" s="748"/>
      <c r="F21" s="758" t="s">
        <v>79</v>
      </c>
      <c r="G21" s="60" t="s">
        <v>466</v>
      </c>
      <c r="H21" s="759">
        <v>0</v>
      </c>
      <c r="I21" s="748"/>
      <c r="J21" s="758" t="s">
        <v>79</v>
      </c>
      <c r="K21" s="760" t="s">
        <v>315</v>
      </c>
      <c r="L21" s="759">
        <v>0</v>
      </c>
      <c r="M21" s="748"/>
      <c r="N21" s="758" t="s">
        <v>79</v>
      </c>
      <c r="O21" s="766" t="s">
        <v>123</v>
      </c>
      <c r="P21" s="759">
        <v>0</v>
      </c>
      <c r="Q21" s="748"/>
      <c r="R21" s="55"/>
      <c r="S21" s="55"/>
      <c r="T21" s="67"/>
    </row>
    <row r="22" spans="2:20" ht="12.95" customHeight="1">
      <c r="B22" s="59" t="s">
        <v>79</v>
      </c>
      <c r="C22" s="60" t="s">
        <v>796</v>
      </c>
      <c r="D22" s="759">
        <v>0</v>
      </c>
      <c r="E22" s="748"/>
      <c r="F22" s="758" t="s">
        <v>79</v>
      </c>
      <c r="G22" s="60" t="s">
        <v>121</v>
      </c>
      <c r="H22" s="759">
        <v>0</v>
      </c>
      <c r="I22" s="748"/>
      <c r="J22" s="758" t="s">
        <v>79</v>
      </c>
      <c r="K22" s="760" t="s">
        <v>608</v>
      </c>
      <c r="L22" s="759">
        <v>1</v>
      </c>
      <c r="M22" s="748"/>
      <c r="N22" s="758" t="s">
        <v>79</v>
      </c>
      <c r="O22" s="767" t="s">
        <v>801</v>
      </c>
      <c r="P22" s="759">
        <v>0</v>
      </c>
      <c r="Q22" s="748"/>
      <c r="R22" s="55"/>
      <c r="S22" s="55"/>
      <c r="T22" s="67"/>
    </row>
    <row r="23" spans="2:20" ht="12.95" customHeight="1">
      <c r="B23" s="59" t="s">
        <v>92</v>
      </c>
      <c r="C23" s="60" t="s">
        <v>128</v>
      </c>
      <c r="D23" s="759">
        <v>10</v>
      </c>
      <c r="E23" s="748"/>
      <c r="F23" s="758" t="s">
        <v>92</v>
      </c>
      <c r="G23" s="60" t="s">
        <v>129</v>
      </c>
      <c r="H23" s="759">
        <v>17</v>
      </c>
      <c r="I23" s="748"/>
      <c r="J23" s="758" t="s">
        <v>92</v>
      </c>
      <c r="K23" s="760" t="s">
        <v>130</v>
      </c>
      <c r="L23" s="759">
        <v>3</v>
      </c>
      <c r="M23" s="748"/>
      <c r="N23" s="758" t="s">
        <v>92</v>
      </c>
      <c r="O23" s="158" t="s">
        <v>1326</v>
      </c>
      <c r="P23" s="759">
        <v>11</v>
      </c>
      <c r="Q23" s="748"/>
      <c r="R23" s="55"/>
      <c r="S23" s="55"/>
      <c r="T23" s="67"/>
    </row>
    <row r="24" spans="2:20" ht="12.95" customHeight="1">
      <c r="B24" s="59" t="s">
        <v>97</v>
      </c>
      <c r="C24" s="60" t="s">
        <v>132</v>
      </c>
      <c r="D24" s="759">
        <v>0</v>
      </c>
      <c r="E24" s="748"/>
      <c r="F24" s="758" t="s">
        <v>97</v>
      </c>
      <c r="G24" s="60" t="s">
        <v>133</v>
      </c>
      <c r="H24" s="759">
        <v>0</v>
      </c>
      <c r="I24" s="748"/>
      <c r="J24" s="758" t="s">
        <v>97</v>
      </c>
      <c r="K24" s="760" t="s">
        <v>134</v>
      </c>
      <c r="L24" s="759">
        <v>0</v>
      </c>
      <c r="M24" s="748"/>
      <c r="N24" s="758" t="s">
        <v>97</v>
      </c>
      <c r="O24" s="766" t="s">
        <v>135</v>
      </c>
      <c r="P24" s="759">
        <v>0</v>
      </c>
      <c r="Q24" s="748"/>
      <c r="R24" s="55"/>
      <c r="S24" s="55"/>
      <c r="T24" s="67"/>
    </row>
    <row r="25" spans="2:20" ht="12.95" customHeight="1">
      <c r="B25" s="758"/>
      <c r="C25" s="761" t="s">
        <v>102</v>
      </c>
      <c r="D25" s="762">
        <f>SUM(D17:D24)</f>
        <v>40</v>
      </c>
      <c r="E25" s="748"/>
      <c r="F25" s="758"/>
      <c r="G25" s="763"/>
      <c r="H25" s="762">
        <f>SUM(H17:H24)</f>
        <v>29</v>
      </c>
      <c r="I25" s="748"/>
      <c r="J25" s="758"/>
      <c r="K25" s="761" t="s">
        <v>102</v>
      </c>
      <c r="L25" s="762">
        <f>SUM(L17:L24)</f>
        <v>16</v>
      </c>
      <c r="M25" s="748"/>
      <c r="N25" s="758"/>
      <c r="O25" s="761" t="s">
        <v>102</v>
      </c>
      <c r="P25" s="762">
        <f>SUM(P17:P24)</f>
        <v>23</v>
      </c>
      <c r="Q25" s="748"/>
      <c r="R25" s="55"/>
      <c r="S25" s="132"/>
      <c r="T25" s="67"/>
    </row>
    <row r="26" spans="2:20" ht="12.95" customHeight="1">
      <c r="B26" s="748"/>
      <c r="C26" s="748"/>
      <c r="D26" s="764"/>
      <c r="E26" s="748"/>
      <c r="F26" s="748"/>
      <c r="G26" s="748"/>
      <c r="H26" s="764"/>
      <c r="I26" s="748"/>
      <c r="J26" s="748"/>
      <c r="K26" s="748"/>
      <c r="L26" s="764"/>
      <c r="M26" s="748"/>
      <c r="N26" s="748"/>
      <c r="O26" s="748"/>
      <c r="P26" s="764"/>
      <c r="Q26" s="748"/>
      <c r="R26" s="55"/>
      <c r="S26" s="55"/>
      <c r="T26" s="55"/>
    </row>
    <row r="27" spans="2:20" ht="12.95" customHeight="1">
      <c r="B27" s="751" t="s">
        <v>35</v>
      </c>
      <c r="C27" s="752"/>
      <c r="D27" s="755" t="s">
        <v>64</v>
      </c>
      <c r="E27" s="748"/>
      <c r="F27" s="751" t="s">
        <v>23</v>
      </c>
      <c r="G27" s="752"/>
      <c r="H27" s="755" t="s">
        <v>64</v>
      </c>
      <c r="I27" s="748"/>
      <c r="J27" s="768" t="s">
        <v>39</v>
      </c>
      <c r="K27" s="769"/>
      <c r="L27" s="755" t="s">
        <v>64</v>
      </c>
      <c r="M27" s="748"/>
      <c r="N27" s="751" t="s">
        <v>24</v>
      </c>
      <c r="O27" s="752"/>
      <c r="P27" s="755" t="s">
        <v>64</v>
      </c>
      <c r="Q27" s="748"/>
      <c r="R27" s="55"/>
      <c r="S27" s="293"/>
      <c r="T27" s="55"/>
    </row>
    <row r="28" spans="2:20" ht="12.95" customHeight="1">
      <c r="B28" s="758" t="s">
        <v>65</v>
      </c>
      <c r="C28" s="760" t="s">
        <v>136</v>
      </c>
      <c r="D28" s="759">
        <v>3</v>
      </c>
      <c r="E28" s="748"/>
      <c r="F28" s="758" t="s">
        <v>65</v>
      </c>
      <c r="G28" s="579" t="s">
        <v>807</v>
      </c>
      <c r="H28" s="61">
        <v>0</v>
      </c>
      <c r="I28" s="55"/>
      <c r="J28" s="59" t="s">
        <v>65</v>
      </c>
      <c r="K28" s="579" t="s">
        <v>258</v>
      </c>
      <c r="L28" s="61">
        <v>9</v>
      </c>
      <c r="M28" s="55"/>
      <c r="N28" s="59" t="s">
        <v>65</v>
      </c>
      <c r="O28" s="579" t="s">
        <v>139</v>
      </c>
      <c r="P28" s="759">
        <v>3</v>
      </c>
      <c r="Q28" s="748"/>
      <c r="R28" s="55"/>
      <c r="S28" s="294"/>
      <c r="T28" s="293"/>
    </row>
    <row r="29" spans="2:20" ht="12.95" customHeight="1">
      <c r="B29" s="758" t="s">
        <v>70</v>
      </c>
      <c r="C29" s="760" t="s">
        <v>140</v>
      </c>
      <c r="D29" s="759">
        <v>6</v>
      </c>
      <c r="E29" s="748"/>
      <c r="F29" s="758" t="s">
        <v>70</v>
      </c>
      <c r="G29" s="60" t="s">
        <v>115</v>
      </c>
      <c r="H29" s="61">
        <v>0</v>
      </c>
      <c r="I29" s="55"/>
      <c r="J29" s="59" t="s">
        <v>70</v>
      </c>
      <c r="K29" s="60" t="s">
        <v>142</v>
      </c>
      <c r="L29" s="61">
        <v>8</v>
      </c>
      <c r="M29" s="55"/>
      <c r="N29" s="59" t="s">
        <v>70</v>
      </c>
      <c r="O29" s="60" t="s">
        <v>147</v>
      </c>
      <c r="P29" s="759">
        <v>8</v>
      </c>
      <c r="Q29" s="748"/>
      <c r="R29" s="55"/>
      <c r="S29" s="294"/>
      <c r="T29" s="293"/>
    </row>
    <row r="30" spans="2:20" ht="12.95" customHeight="1">
      <c r="B30" s="758" t="s">
        <v>70</v>
      </c>
      <c r="C30" s="760" t="s">
        <v>144</v>
      </c>
      <c r="D30" s="759">
        <v>0</v>
      </c>
      <c r="E30" s="748"/>
      <c r="F30" s="758" t="s">
        <v>70</v>
      </c>
      <c r="G30" s="60" t="s">
        <v>809</v>
      </c>
      <c r="H30" s="61">
        <v>0</v>
      </c>
      <c r="I30" s="55"/>
      <c r="J30" s="59" t="s">
        <v>70</v>
      </c>
      <c r="K30" s="60" t="s">
        <v>146</v>
      </c>
      <c r="L30" s="61">
        <v>3</v>
      </c>
      <c r="M30" s="55"/>
      <c r="N30" s="59" t="s">
        <v>70</v>
      </c>
      <c r="O30" s="60" t="s">
        <v>363</v>
      </c>
      <c r="P30" s="759">
        <v>0</v>
      </c>
      <c r="Q30" s="748"/>
      <c r="R30" s="55"/>
      <c r="S30" s="294"/>
      <c r="T30" s="293"/>
    </row>
    <row r="31" spans="2:20" ht="12.95" customHeight="1">
      <c r="B31" s="758" t="s">
        <v>79</v>
      </c>
      <c r="C31" s="760" t="s">
        <v>148</v>
      </c>
      <c r="D31" s="759">
        <v>0</v>
      </c>
      <c r="E31" s="748"/>
      <c r="F31" s="758" t="s">
        <v>79</v>
      </c>
      <c r="G31" s="60" t="s">
        <v>1324</v>
      </c>
      <c r="H31" s="61">
        <v>0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759">
        <v>3</v>
      </c>
      <c r="Q31" s="748"/>
      <c r="R31" s="55"/>
      <c r="S31" s="294"/>
      <c r="T31" s="293"/>
    </row>
    <row r="32" spans="2:20" ht="12.95" customHeight="1">
      <c r="B32" s="758" t="s">
        <v>79</v>
      </c>
      <c r="C32" s="760" t="s">
        <v>152</v>
      </c>
      <c r="D32" s="759">
        <v>0</v>
      </c>
      <c r="E32" s="748"/>
      <c r="F32" s="758" t="s">
        <v>79</v>
      </c>
      <c r="G32" s="60" t="s">
        <v>613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653</v>
      </c>
      <c r="P32" s="759">
        <v>0</v>
      </c>
      <c r="Q32" s="748"/>
      <c r="R32" s="55"/>
      <c r="S32" s="294"/>
      <c r="T32" s="293"/>
    </row>
    <row r="33" spans="2:20" ht="12.95" customHeight="1">
      <c r="B33" s="758" t="s">
        <v>79</v>
      </c>
      <c r="C33" s="760" t="s">
        <v>156</v>
      </c>
      <c r="D33" s="759">
        <v>0</v>
      </c>
      <c r="E33" s="748"/>
      <c r="F33" s="758" t="s">
        <v>79</v>
      </c>
      <c r="G33" s="60" t="s">
        <v>654</v>
      </c>
      <c r="H33" s="61">
        <v>3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155</v>
      </c>
      <c r="P33" s="759">
        <v>0</v>
      </c>
      <c r="Q33" s="748"/>
      <c r="R33" s="55"/>
      <c r="S33" s="294"/>
      <c r="T33" s="293"/>
    </row>
    <row r="34" spans="2:20" ht="12.95" customHeight="1">
      <c r="B34" s="758" t="s">
        <v>92</v>
      </c>
      <c r="C34" s="760" t="s">
        <v>1456</v>
      </c>
      <c r="D34" s="759">
        <v>8</v>
      </c>
      <c r="E34" s="748"/>
      <c r="F34" s="758" t="s">
        <v>92</v>
      </c>
      <c r="G34" s="60" t="s">
        <v>261</v>
      </c>
      <c r="H34" s="61">
        <v>6</v>
      </c>
      <c r="I34" s="55"/>
      <c r="J34" s="59" t="s">
        <v>92</v>
      </c>
      <c r="K34" s="60" t="s">
        <v>655</v>
      </c>
      <c r="L34" s="61">
        <v>13</v>
      </c>
      <c r="M34" s="55"/>
      <c r="N34" s="59" t="s">
        <v>92</v>
      </c>
      <c r="O34" s="60" t="s">
        <v>163</v>
      </c>
      <c r="P34" s="759">
        <v>10</v>
      </c>
      <c r="Q34" s="748"/>
      <c r="R34" s="55"/>
      <c r="S34" s="294"/>
      <c r="T34" s="293"/>
    </row>
    <row r="35" spans="2:20" ht="12.95" customHeight="1">
      <c r="B35" s="758" t="s">
        <v>97</v>
      </c>
      <c r="C35" s="760" t="s">
        <v>164</v>
      </c>
      <c r="D35" s="759">
        <v>0</v>
      </c>
      <c r="E35" s="748"/>
      <c r="F35" s="758" t="s">
        <v>97</v>
      </c>
      <c r="G35" s="60" t="s">
        <v>614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615</v>
      </c>
      <c r="P35" s="759">
        <v>0</v>
      </c>
      <c r="Q35" s="748"/>
      <c r="R35" s="55"/>
      <c r="S35" s="55"/>
      <c r="T35" s="55"/>
    </row>
    <row r="36" spans="2:20" ht="12.95" customHeight="1">
      <c r="B36" s="758"/>
      <c r="C36" s="761" t="s">
        <v>102</v>
      </c>
      <c r="D36" s="762">
        <f>SUM(D28:D35)</f>
        <v>17</v>
      </c>
      <c r="E36" s="748"/>
      <c r="F36" s="758"/>
      <c r="G36" s="761" t="s">
        <v>102</v>
      </c>
      <c r="H36" s="762">
        <f>SUM(H28:H35)</f>
        <v>9</v>
      </c>
      <c r="I36" s="748"/>
      <c r="J36" s="758"/>
      <c r="K36" s="761"/>
      <c r="L36" s="762">
        <f>SUM(L28:L35)</f>
        <v>33</v>
      </c>
      <c r="M36" s="748"/>
      <c r="N36" s="760"/>
      <c r="O36" s="763" t="s">
        <v>102</v>
      </c>
      <c r="P36" s="762">
        <f>SUM(P28:P35)</f>
        <v>24</v>
      </c>
      <c r="Q36" s="748"/>
      <c r="R36" s="55"/>
      <c r="S36" s="55"/>
      <c r="T36" s="55"/>
    </row>
    <row r="37" spans="2:20" ht="12.95" customHeight="1">
      <c r="B37" s="748"/>
      <c r="C37" s="748"/>
      <c r="D37" s="764"/>
      <c r="E37" s="748"/>
      <c r="F37" s="748"/>
      <c r="G37" s="747"/>
      <c r="H37" s="764"/>
      <c r="I37" s="748"/>
      <c r="J37" s="748"/>
      <c r="K37" s="747"/>
      <c r="L37" s="770"/>
      <c r="M37" s="748"/>
      <c r="N37" s="748"/>
      <c r="O37" s="747"/>
      <c r="P37" s="764"/>
      <c r="Q37" s="748"/>
      <c r="R37" s="55"/>
      <c r="S37" s="55"/>
      <c r="T37" s="55"/>
    </row>
    <row r="38" spans="2:20" ht="12.95" customHeight="1">
      <c r="B38" s="751" t="s">
        <v>36</v>
      </c>
      <c r="C38" s="752"/>
      <c r="D38" s="755" t="s">
        <v>64</v>
      </c>
      <c r="E38" s="748"/>
      <c r="F38" s="771" t="s">
        <v>42</v>
      </c>
      <c r="G38" s="772"/>
      <c r="H38" s="755" t="s">
        <v>64</v>
      </c>
      <c r="I38" s="748"/>
      <c r="J38" s="771" t="s">
        <v>30</v>
      </c>
      <c r="K38" s="772"/>
      <c r="L38" s="755" t="s">
        <v>64</v>
      </c>
      <c r="M38" s="748"/>
      <c r="N38" s="773" t="s">
        <v>41</v>
      </c>
      <c r="O38" s="773"/>
      <c r="P38" s="755" t="s">
        <v>64</v>
      </c>
      <c r="Q38" s="748"/>
      <c r="R38" s="295"/>
      <c r="S38" s="55"/>
      <c r="T38" s="55"/>
    </row>
    <row r="39" spans="2:20" ht="12.95" customHeight="1">
      <c r="B39" s="758" t="s">
        <v>65</v>
      </c>
      <c r="C39" s="760" t="s">
        <v>168</v>
      </c>
      <c r="D39" s="759">
        <v>6</v>
      </c>
      <c r="E39" s="748"/>
      <c r="F39" s="758" t="s">
        <v>65</v>
      </c>
      <c r="G39" s="760" t="s">
        <v>169</v>
      </c>
      <c r="H39" s="759">
        <v>12</v>
      </c>
      <c r="I39" s="748"/>
      <c r="J39" s="758" t="s">
        <v>65</v>
      </c>
      <c r="K39" s="579" t="s">
        <v>516</v>
      </c>
      <c r="L39" s="61">
        <v>3</v>
      </c>
      <c r="M39" s="55"/>
      <c r="N39" s="59" t="s">
        <v>65</v>
      </c>
      <c r="O39" s="579" t="s">
        <v>171</v>
      </c>
      <c r="P39" s="759">
        <v>6</v>
      </c>
      <c r="Q39" s="748"/>
      <c r="R39" s="55"/>
      <c r="S39" s="294"/>
      <c r="T39" s="55"/>
    </row>
    <row r="40" spans="2:20" ht="12.95" customHeight="1">
      <c r="B40" s="758" t="s">
        <v>70</v>
      </c>
      <c r="C40" s="760" t="s">
        <v>172</v>
      </c>
      <c r="D40" s="759">
        <v>3</v>
      </c>
      <c r="E40" s="748"/>
      <c r="F40" s="758" t="s">
        <v>70</v>
      </c>
      <c r="G40" s="760" t="s">
        <v>616</v>
      </c>
      <c r="H40" s="759">
        <v>0</v>
      </c>
      <c r="I40" s="748"/>
      <c r="J40" s="758" t="s">
        <v>70</v>
      </c>
      <c r="K40" s="60" t="s">
        <v>178</v>
      </c>
      <c r="L40" s="61">
        <v>12</v>
      </c>
      <c r="M40" s="55"/>
      <c r="N40" s="59" t="s">
        <v>70</v>
      </c>
      <c r="O40" s="60" t="s">
        <v>175</v>
      </c>
      <c r="P40" s="759">
        <v>0</v>
      </c>
      <c r="Q40" s="748"/>
      <c r="R40" s="55"/>
      <c r="S40" s="294"/>
      <c r="T40" s="55"/>
    </row>
    <row r="41" spans="2:20" ht="12.95" customHeight="1">
      <c r="B41" s="758" t="s">
        <v>70</v>
      </c>
      <c r="C41" s="760" t="s">
        <v>176</v>
      </c>
      <c r="D41" s="759">
        <v>6</v>
      </c>
      <c r="E41" s="748"/>
      <c r="F41" s="758" t="s">
        <v>70</v>
      </c>
      <c r="G41" s="760" t="s">
        <v>1457</v>
      </c>
      <c r="H41" s="759">
        <v>0</v>
      </c>
      <c r="I41" s="748"/>
      <c r="J41" s="758" t="s">
        <v>70</v>
      </c>
      <c r="K41" s="60" t="s">
        <v>174</v>
      </c>
      <c r="L41" s="61">
        <v>12</v>
      </c>
      <c r="M41" s="55"/>
      <c r="N41" s="59" t="s">
        <v>70</v>
      </c>
      <c r="O41" s="60" t="s">
        <v>565</v>
      </c>
      <c r="P41" s="759">
        <v>0</v>
      </c>
      <c r="Q41" s="748"/>
      <c r="R41" s="55"/>
      <c r="S41" s="294"/>
      <c r="T41" s="55"/>
    </row>
    <row r="42" spans="2:20" ht="12.95" customHeight="1">
      <c r="B42" s="758" t="s">
        <v>79</v>
      </c>
      <c r="C42" s="760" t="s">
        <v>184</v>
      </c>
      <c r="D42" s="759">
        <v>3</v>
      </c>
      <c r="E42" s="748"/>
      <c r="F42" s="758" t="s">
        <v>79</v>
      </c>
      <c r="G42" s="760" t="s">
        <v>181</v>
      </c>
      <c r="H42" s="759">
        <v>3</v>
      </c>
      <c r="I42" s="748"/>
      <c r="J42" s="758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759">
        <v>0</v>
      </c>
      <c r="Q42" s="748"/>
      <c r="R42" s="55"/>
      <c r="S42" s="294"/>
      <c r="T42" s="55"/>
    </row>
    <row r="43" spans="2:20" ht="12.95" customHeight="1">
      <c r="B43" s="758" t="s">
        <v>79</v>
      </c>
      <c r="C43" s="760" t="s">
        <v>566</v>
      </c>
      <c r="D43" s="759">
        <v>0</v>
      </c>
      <c r="E43" s="748"/>
      <c r="F43" s="758" t="s">
        <v>79</v>
      </c>
      <c r="G43" s="760" t="s">
        <v>367</v>
      </c>
      <c r="H43" s="759">
        <v>0</v>
      </c>
      <c r="I43" s="748"/>
      <c r="J43" s="758" t="s">
        <v>79</v>
      </c>
      <c r="K43" s="60" t="s">
        <v>190</v>
      </c>
      <c r="L43" s="61">
        <v>3</v>
      </c>
      <c r="M43" s="55"/>
      <c r="N43" s="59" t="s">
        <v>79</v>
      </c>
      <c r="O43" s="60" t="s">
        <v>817</v>
      </c>
      <c r="P43" s="759">
        <v>0</v>
      </c>
      <c r="Q43" s="748"/>
      <c r="R43" s="55"/>
      <c r="S43" s="294"/>
      <c r="T43" s="55"/>
    </row>
    <row r="44" spans="2:20" ht="12.95" customHeight="1">
      <c r="B44" s="758" t="s">
        <v>79</v>
      </c>
      <c r="C44" s="760" t="s">
        <v>188</v>
      </c>
      <c r="D44" s="759">
        <v>0</v>
      </c>
      <c r="E44" s="748"/>
      <c r="F44" s="758" t="s">
        <v>79</v>
      </c>
      <c r="G44" s="760" t="s">
        <v>189</v>
      </c>
      <c r="H44" s="759">
        <v>0</v>
      </c>
      <c r="I44" s="748"/>
      <c r="J44" s="758" t="s">
        <v>79</v>
      </c>
      <c r="K44" s="60" t="s">
        <v>426</v>
      </c>
      <c r="L44" s="61">
        <v>0</v>
      </c>
      <c r="M44" s="55"/>
      <c r="N44" s="59" t="s">
        <v>79</v>
      </c>
      <c r="O44" s="60" t="s">
        <v>1323</v>
      </c>
      <c r="P44" s="759">
        <v>3</v>
      </c>
      <c r="Q44" s="748"/>
      <c r="R44" s="55"/>
      <c r="S44" s="294"/>
      <c r="T44" s="55"/>
    </row>
    <row r="45" spans="2:20" ht="12.95" customHeight="1">
      <c r="B45" s="758" t="s">
        <v>92</v>
      </c>
      <c r="C45" s="760" t="s">
        <v>1451</v>
      </c>
      <c r="D45" s="759">
        <v>5</v>
      </c>
      <c r="E45" s="748"/>
      <c r="F45" s="758" t="s">
        <v>92</v>
      </c>
      <c r="G45" s="760" t="s">
        <v>193</v>
      </c>
      <c r="H45" s="759">
        <v>10</v>
      </c>
      <c r="I45" s="748"/>
      <c r="J45" s="758" t="s">
        <v>92</v>
      </c>
      <c r="K45" s="259" t="s">
        <v>194</v>
      </c>
      <c r="L45" s="61">
        <v>5</v>
      </c>
      <c r="M45" s="55"/>
      <c r="N45" s="59" t="s">
        <v>92</v>
      </c>
      <c r="O45" s="60" t="s">
        <v>195</v>
      </c>
      <c r="P45" s="759">
        <v>2</v>
      </c>
      <c r="Q45" s="748"/>
      <c r="R45" s="55"/>
      <c r="S45" s="294"/>
      <c r="T45" s="55"/>
    </row>
    <row r="46" spans="2:20" ht="12.95" customHeight="1">
      <c r="B46" s="758" t="s">
        <v>97</v>
      </c>
      <c r="C46" s="760" t="s">
        <v>266</v>
      </c>
      <c r="D46" s="759">
        <v>12</v>
      </c>
      <c r="E46" s="748"/>
      <c r="F46" s="758" t="s">
        <v>97</v>
      </c>
      <c r="G46" s="760" t="s">
        <v>197</v>
      </c>
      <c r="H46" s="759">
        <v>0</v>
      </c>
      <c r="I46" s="748"/>
      <c r="J46" s="758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759">
        <v>0</v>
      </c>
      <c r="Q46" s="748"/>
      <c r="R46" s="55"/>
      <c r="S46" s="83"/>
      <c r="T46" s="55"/>
    </row>
    <row r="47" spans="2:20" ht="12.95" customHeight="1">
      <c r="B47" s="758"/>
      <c r="C47" s="761" t="s">
        <v>102</v>
      </c>
      <c r="D47" s="762">
        <f>SUM(D39:D46)</f>
        <v>35</v>
      </c>
      <c r="E47" s="748"/>
      <c r="F47" s="758"/>
      <c r="G47" s="761" t="s">
        <v>102</v>
      </c>
      <c r="H47" s="762">
        <f>SUM(H39:H46)</f>
        <v>25</v>
      </c>
      <c r="I47" s="748"/>
      <c r="J47" s="758"/>
      <c r="K47" s="761" t="s">
        <v>102</v>
      </c>
      <c r="L47" s="762">
        <f>SUM(L39:L46)</f>
        <v>35</v>
      </c>
      <c r="M47" s="748"/>
      <c r="N47" s="758"/>
      <c r="O47" s="761" t="s">
        <v>102</v>
      </c>
      <c r="P47" s="762">
        <f>SUM(P39:P46)</f>
        <v>11</v>
      </c>
      <c r="Q47" s="748"/>
      <c r="R47" s="55"/>
      <c r="S47" s="55"/>
      <c r="T47" s="55"/>
    </row>
    <row r="48" spans="2:20" ht="12.95" customHeight="1">
      <c r="B48" s="748"/>
      <c r="C48" s="748"/>
      <c r="D48" s="748"/>
      <c r="E48" s="748"/>
      <c r="F48" s="748"/>
      <c r="G48" s="748"/>
      <c r="H48" s="748"/>
      <c r="I48" s="748"/>
      <c r="J48" s="748"/>
      <c r="K48" s="748"/>
      <c r="L48" s="748"/>
      <c r="M48" s="748"/>
      <c r="N48" s="748"/>
      <c r="O48" s="748"/>
      <c r="P48" s="748"/>
      <c r="Q48" s="748"/>
      <c r="R48" s="55"/>
      <c r="S48" s="55"/>
      <c r="T48" s="55"/>
    </row>
    <row r="49" spans="2:20" ht="12.95" customHeight="1">
      <c r="B49" s="774" t="s">
        <v>200</v>
      </c>
      <c r="C49" s="775"/>
      <c r="D49" s="775"/>
      <c r="E49" s="775" t="s">
        <v>726</v>
      </c>
      <c r="F49" s="775"/>
      <c r="G49" s="775"/>
      <c r="H49" s="775"/>
      <c r="I49" s="776"/>
      <c r="J49" s="777"/>
      <c r="K49" s="778"/>
      <c r="L49" s="778"/>
      <c r="M49" s="778" t="s">
        <v>727</v>
      </c>
      <c r="N49" s="778"/>
      <c r="O49" s="779" t="s">
        <v>729</v>
      </c>
      <c r="P49" s="780"/>
      <c r="Q49" s="748"/>
      <c r="R49" s="724"/>
      <c r="S49" s="724"/>
      <c r="T49" s="724"/>
    </row>
    <row r="50" spans="2:20" ht="12.95" customHeight="1">
      <c r="B50" s="781"/>
      <c r="C50" s="782" t="s">
        <v>30</v>
      </c>
      <c r="D50" s="783">
        <f>L47</f>
        <v>35</v>
      </c>
      <c r="E50" s="784"/>
      <c r="F50" s="783"/>
      <c r="G50" s="782" t="s">
        <v>22</v>
      </c>
      <c r="H50" s="783">
        <f>P25</f>
        <v>23</v>
      </c>
      <c r="I50" s="785"/>
      <c r="J50" s="786"/>
      <c r="K50" s="787" t="s">
        <v>42</v>
      </c>
      <c r="L50" s="788">
        <f>H47</f>
        <v>25</v>
      </c>
      <c r="M50" s="789"/>
      <c r="N50" s="788"/>
      <c r="O50" s="787" t="s">
        <v>23</v>
      </c>
      <c r="P50" s="790">
        <f>H36</f>
        <v>9</v>
      </c>
      <c r="Q50" s="748"/>
      <c r="R50" s="725"/>
      <c r="S50" s="725"/>
      <c r="T50" s="725"/>
    </row>
    <row r="51" spans="2:20" ht="12.95" customHeight="1">
      <c r="B51" s="791" t="s">
        <v>201</v>
      </c>
      <c r="C51" s="792" t="s">
        <v>373</v>
      </c>
      <c r="D51" s="793">
        <f>P14</f>
        <v>45</v>
      </c>
      <c r="E51" s="793"/>
      <c r="F51" s="858" t="s">
        <v>201</v>
      </c>
      <c r="G51" s="792" t="s">
        <v>210</v>
      </c>
      <c r="H51" s="793">
        <f>D47</f>
        <v>35</v>
      </c>
      <c r="I51" s="794"/>
      <c r="J51" s="87" t="s">
        <v>201</v>
      </c>
      <c r="K51" s="796" t="s">
        <v>1421</v>
      </c>
      <c r="L51" s="797">
        <f>H14</f>
        <v>33</v>
      </c>
      <c r="M51" s="798"/>
      <c r="N51" s="87" t="s">
        <v>201</v>
      </c>
      <c r="O51" s="796" t="s">
        <v>476</v>
      </c>
      <c r="P51" s="799">
        <f>D14</f>
        <v>13</v>
      </c>
      <c r="Q51" s="795"/>
      <c r="R51" s="725"/>
      <c r="S51" s="725"/>
      <c r="T51" s="725"/>
    </row>
    <row r="52" spans="2:20" ht="12.95" customHeight="1">
      <c r="B52" s="800"/>
      <c r="E52" s="801"/>
      <c r="F52" s="802"/>
      <c r="G52" s="803"/>
      <c r="H52" s="803"/>
      <c r="I52" s="794"/>
      <c r="J52" s="804"/>
      <c r="K52" s="805"/>
      <c r="L52" s="805"/>
      <c r="M52" s="798"/>
      <c r="N52" s="804"/>
      <c r="O52" s="805"/>
      <c r="P52" s="806"/>
      <c r="Q52" s="748"/>
      <c r="R52" s="725"/>
      <c r="S52" s="725"/>
      <c r="T52" s="725"/>
    </row>
    <row r="53" spans="2:20" ht="12.95" customHeight="1">
      <c r="B53" s="85" t="s">
        <v>203</v>
      </c>
      <c r="C53" s="792" t="s">
        <v>35</v>
      </c>
      <c r="D53" s="793">
        <f>D36</f>
        <v>17</v>
      </c>
      <c r="E53" s="801"/>
      <c r="F53" s="95" t="s">
        <v>203</v>
      </c>
      <c r="G53" s="792" t="s">
        <v>34</v>
      </c>
      <c r="H53" s="793">
        <f>D25</f>
        <v>40</v>
      </c>
      <c r="I53" s="794"/>
      <c r="J53" s="95" t="s">
        <v>203</v>
      </c>
      <c r="K53" s="796" t="s">
        <v>40</v>
      </c>
      <c r="L53" s="797">
        <f>H25</f>
        <v>29</v>
      </c>
      <c r="M53" s="798"/>
      <c r="N53" s="95" t="s">
        <v>203</v>
      </c>
      <c r="O53" s="796" t="s">
        <v>28</v>
      </c>
      <c r="P53" s="799">
        <f>L14</f>
        <v>26</v>
      </c>
      <c r="Q53" s="748"/>
      <c r="R53" s="725"/>
      <c r="S53" s="725"/>
      <c r="T53" s="725"/>
    </row>
    <row r="54" spans="2:20" ht="12.95" customHeight="1">
      <c r="B54" s="807"/>
      <c r="C54" s="808" t="s">
        <v>323</v>
      </c>
      <c r="D54" s="809">
        <f>P47</f>
        <v>11</v>
      </c>
      <c r="E54" s="808"/>
      <c r="F54" s="809"/>
      <c r="G54" s="808" t="s">
        <v>1336</v>
      </c>
      <c r="H54" s="809">
        <f>L36</f>
        <v>33</v>
      </c>
      <c r="I54" s="810"/>
      <c r="J54" s="811"/>
      <c r="K54" s="812" t="s">
        <v>206</v>
      </c>
      <c r="L54" s="813">
        <f>P36</f>
        <v>24</v>
      </c>
      <c r="M54" s="814"/>
      <c r="N54" s="813"/>
      <c r="O54" s="812" t="s">
        <v>659</v>
      </c>
      <c r="P54" s="815">
        <f>L25</f>
        <v>16</v>
      </c>
      <c r="Q54" s="795"/>
      <c r="R54" s="721"/>
      <c r="S54" s="721"/>
      <c r="T54" s="721"/>
    </row>
    <row r="55" spans="2:20" ht="12.95" customHeight="1">
      <c r="B55" s="748"/>
      <c r="C55" s="748"/>
      <c r="D55" s="748"/>
      <c r="E55" s="748"/>
      <c r="F55" s="748"/>
      <c r="G55" s="748"/>
      <c r="H55" s="748"/>
      <c r="I55" s="748"/>
      <c r="J55" s="750"/>
      <c r="K55" s="750"/>
      <c r="L55" s="748"/>
      <c r="M55" s="748"/>
      <c r="N55" s="748"/>
      <c r="O55" s="748"/>
      <c r="P55" s="748"/>
      <c r="Q55" s="748"/>
      <c r="R55" s="721"/>
      <c r="S55" s="721"/>
      <c r="T55" s="721"/>
    </row>
    <row r="56" spans="2:20" ht="12.95" customHeight="1">
      <c r="B56" s="816" t="s">
        <v>730</v>
      </c>
      <c r="C56" s="817"/>
      <c r="D56" s="818" t="s">
        <v>212</v>
      </c>
      <c r="E56" s="748"/>
      <c r="F56" s="819" t="s">
        <v>213</v>
      </c>
      <c r="G56" s="820"/>
      <c r="H56" s="820"/>
      <c r="I56" s="820"/>
      <c r="J56" s="820"/>
      <c r="K56" s="820"/>
      <c r="L56" s="818"/>
      <c r="M56" s="747"/>
      <c r="N56" s="819" t="s">
        <v>214</v>
      </c>
      <c r="O56" s="820"/>
      <c r="P56" s="818"/>
      <c r="Q56" s="748"/>
      <c r="R56" s="721"/>
      <c r="S56" s="721"/>
      <c r="T56" s="721"/>
    </row>
    <row r="57" spans="2:20" ht="12.95" customHeight="1">
      <c r="B57" s="821" t="s">
        <v>21</v>
      </c>
      <c r="C57" s="822"/>
      <c r="D57" s="759">
        <f>$P$14</f>
        <v>45</v>
      </c>
      <c r="E57" s="748"/>
      <c r="F57" s="823" t="s">
        <v>1474</v>
      </c>
      <c r="G57" s="824"/>
      <c r="H57" s="824"/>
      <c r="I57" s="824"/>
      <c r="J57" s="824"/>
      <c r="K57" s="824"/>
      <c r="L57" s="825"/>
      <c r="M57" s="748"/>
      <c r="N57" s="826" t="s">
        <v>216</v>
      </c>
      <c r="O57" s="827"/>
      <c r="P57" s="828"/>
      <c r="Q57" s="748"/>
      <c r="R57" s="721"/>
      <c r="S57" s="721"/>
      <c r="T57" s="721"/>
    </row>
    <row r="58" spans="2:20" ht="12.95" customHeight="1">
      <c r="B58" s="821" t="s">
        <v>34</v>
      </c>
      <c r="C58" s="822"/>
      <c r="D58" s="759">
        <f>$D$25</f>
        <v>40</v>
      </c>
      <c r="E58" s="748"/>
      <c r="F58" s="823" t="s">
        <v>1459</v>
      </c>
      <c r="G58" s="824"/>
      <c r="H58" s="824"/>
      <c r="I58" s="824"/>
      <c r="J58" s="824"/>
      <c r="K58" s="824"/>
      <c r="L58" s="825"/>
      <c r="M58" s="748"/>
      <c r="N58" s="597" t="s">
        <v>1458</v>
      </c>
      <c r="O58" s="829"/>
      <c r="P58" s="830">
        <f>MAX(D6:D12,H6:H12,L6:L12,P6:P12,D17:D23,H17:H23,L17:L23,P17:P23,D28:D34,H28:H34,L28:L34,P28:P34,D39:D45,H39:H45,L39:L45,P39:P45)</f>
        <v>17</v>
      </c>
      <c r="Q58" s="748"/>
      <c r="R58" s="55"/>
      <c r="S58" s="55"/>
      <c r="T58" s="55"/>
    </row>
    <row r="59" spans="2:20" ht="12.95" customHeight="1">
      <c r="B59" s="821" t="s">
        <v>36</v>
      </c>
      <c r="C59" s="822"/>
      <c r="D59" s="759">
        <f>$D$47</f>
        <v>35</v>
      </c>
      <c r="E59" s="748"/>
      <c r="F59" s="823" t="s">
        <v>1460</v>
      </c>
      <c r="G59" s="824"/>
      <c r="H59" s="824"/>
      <c r="I59" s="824"/>
      <c r="J59" s="824"/>
      <c r="K59" s="824"/>
      <c r="L59" s="825"/>
      <c r="M59" s="748"/>
      <c r="N59" s="826" t="s">
        <v>220</v>
      </c>
      <c r="O59" s="827"/>
      <c r="P59" s="828"/>
      <c r="Q59" s="748"/>
      <c r="R59" s="55"/>
      <c r="S59" s="55"/>
      <c r="T59" s="55"/>
    </row>
    <row r="60" spans="2:20" ht="12.95" customHeight="1">
      <c r="B60" s="821" t="s">
        <v>30</v>
      </c>
      <c r="C60" s="822"/>
      <c r="D60" s="759">
        <f>$L$47</f>
        <v>35</v>
      </c>
      <c r="E60" s="748"/>
      <c r="F60" s="823" t="s">
        <v>1462</v>
      </c>
      <c r="G60" s="824"/>
      <c r="H60" s="824"/>
      <c r="I60" s="824"/>
      <c r="J60" s="824"/>
      <c r="K60" s="824"/>
      <c r="L60" s="825"/>
      <c r="M60" s="748"/>
      <c r="N60" s="597" t="s">
        <v>21</v>
      </c>
      <c r="O60" s="829"/>
      <c r="P60" s="830">
        <f>MAX(D14,H14,L14,P14,D25,H25,L25,P25,D36,H36,L36,P36,D47,H47,L47,P47)</f>
        <v>45</v>
      </c>
      <c r="Q60" s="748"/>
      <c r="R60" s="55"/>
      <c r="S60" s="55"/>
      <c r="T60" s="55"/>
    </row>
    <row r="61" spans="2:20" ht="12.95" customHeight="1">
      <c r="B61" s="821" t="s">
        <v>39</v>
      </c>
      <c r="C61" s="822"/>
      <c r="D61" s="759">
        <f>$L$36</f>
        <v>33</v>
      </c>
      <c r="E61" s="748"/>
      <c r="F61" s="823" t="s">
        <v>1461</v>
      </c>
      <c r="G61" s="824"/>
      <c r="H61" s="824"/>
      <c r="I61" s="824"/>
      <c r="J61" s="824"/>
      <c r="K61" s="824"/>
      <c r="L61" s="825"/>
      <c r="M61" s="748"/>
      <c r="N61" s="831" t="s">
        <v>223</v>
      </c>
      <c r="O61" s="748"/>
      <c r="P61" s="832"/>
      <c r="Q61" s="748"/>
      <c r="R61" s="55"/>
      <c r="S61" s="55"/>
      <c r="T61" s="55"/>
    </row>
    <row r="62" spans="2:20" ht="12.95" customHeight="1">
      <c r="B62" s="821" t="s">
        <v>27</v>
      </c>
      <c r="C62" s="822"/>
      <c r="D62" s="759">
        <f>$H$14</f>
        <v>33</v>
      </c>
      <c r="E62" s="748"/>
      <c r="F62" s="823" t="s">
        <v>1463</v>
      </c>
      <c r="G62" s="824"/>
      <c r="H62" s="824"/>
      <c r="I62" s="824"/>
      <c r="J62" s="824"/>
      <c r="K62" s="824"/>
      <c r="L62" s="825"/>
      <c r="M62" s="748"/>
      <c r="N62" s="597" t="s">
        <v>23</v>
      </c>
      <c r="O62" s="829"/>
      <c r="P62" s="832">
        <f>MIN(D14,H14,L14,P14,D25,H25,L25,P25,D36,H36,L36,P36,D47,H47,L47,P47)</f>
        <v>9</v>
      </c>
      <c r="Q62" s="748"/>
      <c r="R62" s="55"/>
      <c r="S62" s="55"/>
      <c r="T62" s="55"/>
    </row>
    <row r="63" spans="2:20" ht="12.95" customHeight="1">
      <c r="B63" s="821" t="s">
        <v>40</v>
      </c>
      <c r="C63" s="822"/>
      <c r="D63" s="759">
        <f>$H$25</f>
        <v>29</v>
      </c>
      <c r="E63" s="748"/>
      <c r="F63" s="823" t="s">
        <v>1464</v>
      </c>
      <c r="G63" s="824"/>
      <c r="H63" s="824"/>
      <c r="I63" s="824"/>
      <c r="J63" s="824"/>
      <c r="K63" s="824"/>
      <c r="L63" s="825"/>
      <c r="M63" s="748"/>
      <c r="N63" s="826" t="s">
        <v>226</v>
      </c>
      <c r="O63" s="833"/>
      <c r="P63" s="834"/>
      <c r="Q63" s="748"/>
      <c r="R63" s="55"/>
      <c r="S63" s="55"/>
      <c r="T63" s="55"/>
    </row>
    <row r="64" spans="2:20" ht="12.95" customHeight="1">
      <c r="B64" s="821" t="s">
        <v>28</v>
      </c>
      <c r="C64" s="822"/>
      <c r="D64" s="759">
        <f>$L$14</f>
        <v>26</v>
      </c>
      <c r="E64" s="748"/>
      <c r="F64" s="823" t="s">
        <v>1465</v>
      </c>
      <c r="G64" s="824"/>
      <c r="H64" s="824"/>
      <c r="I64" s="824"/>
      <c r="J64" s="824"/>
      <c r="K64" s="824"/>
      <c r="L64" s="825"/>
      <c r="M64" s="748"/>
      <c r="N64" s="597" t="s">
        <v>41</v>
      </c>
      <c r="O64" s="829"/>
      <c r="P64" s="835">
        <v>18</v>
      </c>
      <c r="Q64" s="748"/>
      <c r="R64" s="55"/>
      <c r="S64" s="55"/>
      <c r="T64" s="55"/>
    </row>
    <row r="65" spans="2:20" ht="12.95" customHeight="1">
      <c r="B65" s="821" t="s">
        <v>42</v>
      </c>
      <c r="C65" s="822"/>
      <c r="D65" s="759">
        <f>$H$47</f>
        <v>25</v>
      </c>
      <c r="E65" s="748"/>
      <c r="F65" s="823" t="s">
        <v>1466</v>
      </c>
      <c r="G65" s="824"/>
      <c r="H65" s="824"/>
      <c r="I65" s="824"/>
      <c r="J65" s="824"/>
      <c r="K65" s="824"/>
      <c r="L65" s="825"/>
      <c r="M65" s="748"/>
      <c r="N65" s="748"/>
      <c r="O65" s="748"/>
      <c r="P65" s="748"/>
      <c r="Q65" s="748"/>
      <c r="R65" s="55"/>
      <c r="S65" s="55"/>
      <c r="T65" s="55"/>
    </row>
    <row r="66" spans="2:20" ht="12.95" customHeight="1">
      <c r="B66" s="821" t="s">
        <v>24</v>
      </c>
      <c r="C66" s="822"/>
      <c r="D66" s="759">
        <f>$P$36</f>
        <v>24</v>
      </c>
      <c r="E66" s="748"/>
      <c r="F66" s="823" t="s">
        <v>1467</v>
      </c>
      <c r="G66" s="824"/>
      <c r="H66" s="824"/>
      <c r="I66" s="824"/>
      <c r="J66" s="824"/>
      <c r="K66" s="824"/>
      <c r="L66" s="825"/>
      <c r="M66" s="748"/>
      <c r="N66" s="836" t="s">
        <v>731</v>
      </c>
      <c r="O66" s="836"/>
      <c r="P66" s="837"/>
      <c r="Q66" s="748"/>
      <c r="R66" s="55"/>
      <c r="S66" s="55"/>
      <c r="T66" s="55"/>
    </row>
    <row r="67" spans="2:20" ht="12.95" customHeight="1">
      <c r="B67" s="821" t="s">
        <v>22</v>
      </c>
      <c r="C67" s="822"/>
      <c r="D67" s="759">
        <f>$P$25</f>
        <v>23</v>
      </c>
      <c r="E67" s="748"/>
      <c r="F67" s="823" t="s">
        <v>1468</v>
      </c>
      <c r="G67" s="824"/>
      <c r="H67" s="824"/>
      <c r="I67" s="824"/>
      <c r="J67" s="824"/>
      <c r="K67" s="824"/>
      <c r="L67" s="825"/>
      <c r="M67" s="748"/>
      <c r="N67" s="726" t="s">
        <v>1477</v>
      </c>
      <c r="O67" s="838"/>
      <c r="P67" s="838"/>
      <c r="Q67" s="839" t="s">
        <v>726</v>
      </c>
      <c r="R67" s="725"/>
      <c r="S67" s="725"/>
      <c r="T67" s="725"/>
    </row>
    <row r="68" spans="2:20" ht="12.95" customHeight="1">
      <c r="B68" s="821" t="s">
        <v>35</v>
      </c>
      <c r="C68" s="822"/>
      <c r="D68" s="759">
        <f>$D$36</f>
        <v>17</v>
      </c>
      <c r="E68" s="748"/>
      <c r="F68" s="823" t="s">
        <v>1469</v>
      </c>
      <c r="G68" s="824"/>
      <c r="H68" s="824"/>
      <c r="I68" s="824"/>
      <c r="J68" s="824"/>
      <c r="K68" s="824"/>
      <c r="L68" s="825"/>
      <c r="M68" s="748"/>
      <c r="N68" s="726" t="s">
        <v>1478</v>
      </c>
      <c r="O68" s="838"/>
      <c r="P68" s="838"/>
      <c r="Q68" s="839"/>
      <c r="R68" s="725"/>
      <c r="S68" s="725"/>
      <c r="T68" s="725"/>
    </row>
    <row r="69" spans="2:20" ht="12.95" customHeight="1">
      <c r="B69" s="821" t="s">
        <v>29</v>
      </c>
      <c r="C69" s="822"/>
      <c r="D69" s="759">
        <f>$L$25</f>
        <v>16</v>
      </c>
      <c r="E69" s="748"/>
      <c r="F69" s="823" t="s">
        <v>1470</v>
      </c>
      <c r="G69" s="824"/>
      <c r="H69" s="824"/>
      <c r="I69" s="824"/>
      <c r="J69" s="824"/>
      <c r="K69" s="824"/>
      <c r="L69" s="825"/>
      <c r="M69" s="748"/>
      <c r="N69" s="726" t="s">
        <v>1479</v>
      </c>
      <c r="O69" s="838"/>
      <c r="P69" s="838"/>
      <c r="Q69" s="839"/>
      <c r="R69" s="725"/>
      <c r="S69" s="725"/>
      <c r="T69" s="725"/>
    </row>
    <row r="70" spans="2:20" ht="12.95" customHeight="1">
      <c r="B70" s="821" t="s">
        <v>33</v>
      </c>
      <c r="C70" s="822"/>
      <c r="D70" s="759">
        <f>$D$14</f>
        <v>13</v>
      </c>
      <c r="E70" s="748"/>
      <c r="F70" s="823" t="s">
        <v>1471</v>
      </c>
      <c r="G70" s="824"/>
      <c r="H70" s="824"/>
      <c r="I70" s="824"/>
      <c r="J70" s="824"/>
      <c r="K70" s="824"/>
      <c r="L70" s="825"/>
      <c r="M70" s="748"/>
      <c r="N70" s="726" t="s">
        <v>1480</v>
      </c>
      <c r="O70" s="838"/>
      <c r="P70" s="838"/>
      <c r="Q70" s="839"/>
      <c r="R70" s="725"/>
      <c r="S70" s="725"/>
      <c r="T70" s="725"/>
    </row>
    <row r="71" spans="2:20" ht="12.95" customHeight="1">
      <c r="B71" s="821" t="s">
        <v>41</v>
      </c>
      <c r="C71" s="822"/>
      <c r="D71" s="759">
        <f>$P$47</f>
        <v>11</v>
      </c>
      <c r="E71" s="748"/>
      <c r="F71" s="823" t="s">
        <v>1472</v>
      </c>
      <c r="G71" s="824"/>
      <c r="H71" s="824"/>
      <c r="I71" s="824"/>
      <c r="J71" s="824"/>
      <c r="K71" s="824"/>
      <c r="L71" s="825"/>
      <c r="M71" s="748"/>
      <c r="N71" s="727" t="s">
        <v>1481</v>
      </c>
      <c r="O71" s="840"/>
      <c r="P71" s="840"/>
      <c r="Q71" s="841" t="s">
        <v>727</v>
      </c>
      <c r="R71" s="721"/>
      <c r="S71" s="721"/>
      <c r="T71" s="721"/>
    </row>
    <row r="72" spans="2:20" ht="12.95" customHeight="1">
      <c r="B72" s="821" t="s">
        <v>23</v>
      </c>
      <c r="C72" s="822"/>
      <c r="D72" s="759">
        <f>$H$36</f>
        <v>9</v>
      </c>
      <c r="E72" s="748"/>
      <c r="F72" s="842" t="s">
        <v>1473</v>
      </c>
      <c r="G72" s="824"/>
      <c r="H72" s="824"/>
      <c r="I72" s="824"/>
      <c r="J72" s="824"/>
      <c r="K72" s="824"/>
      <c r="L72" s="825"/>
      <c r="M72" s="748"/>
      <c r="N72" s="727" t="s">
        <v>1482</v>
      </c>
      <c r="O72" s="840"/>
      <c r="P72" s="840"/>
      <c r="Q72" s="841"/>
      <c r="R72" s="721"/>
      <c r="S72" s="721"/>
      <c r="T72" s="721"/>
    </row>
    <row r="73" spans="2:20" ht="12.95" customHeight="1">
      <c r="E73" s="748"/>
      <c r="F73" s="843"/>
      <c r="G73" s="843"/>
      <c r="H73" s="843"/>
      <c r="I73" s="843"/>
      <c r="J73" s="843"/>
      <c r="K73" s="843"/>
      <c r="L73" s="843"/>
      <c r="M73" s="748"/>
      <c r="N73" s="720" t="s">
        <v>1483</v>
      </c>
      <c r="O73" s="844"/>
      <c r="P73" s="845"/>
      <c r="Q73" s="841"/>
      <c r="R73" s="721"/>
      <c r="S73" s="721"/>
      <c r="T73" s="721"/>
    </row>
    <row r="74" spans="2:20" ht="12.95" customHeight="1">
      <c r="B74" s="816" t="s">
        <v>244</v>
      </c>
      <c r="C74" s="846"/>
      <c r="D74" s="817"/>
      <c r="E74" s="748"/>
      <c r="F74" s="847" t="s">
        <v>203</v>
      </c>
      <c r="G74" s="848" t="s">
        <v>245</v>
      </c>
      <c r="H74" s="848"/>
      <c r="I74" s="849">
        <v>4</v>
      </c>
      <c r="J74" s="849">
        <f>[3]wk15!J74+I74</f>
        <v>54</v>
      </c>
      <c r="K74" s="596" t="s">
        <v>1476</v>
      </c>
      <c r="L74" s="850"/>
      <c r="M74" s="748"/>
      <c r="N74" s="720" t="s">
        <v>1484</v>
      </c>
      <c r="O74" s="844"/>
      <c r="P74" s="845"/>
      <c r="Q74" s="841"/>
      <c r="R74" s="721"/>
      <c r="S74" s="721"/>
      <c r="T74" s="721"/>
    </row>
    <row r="75" spans="2:20" ht="12.95" customHeight="1">
      <c r="B75" s="823" t="s">
        <v>356</v>
      </c>
      <c r="C75" s="825"/>
      <c r="D75" s="759">
        <f>MAX('[3]Team Totals'!$T$8,'[3]Team Totals'!$T$15,'[3]Team Totals'!$T$22,'[3]Team Totals'!$T$29)</f>
        <v>1737</v>
      </c>
      <c r="E75" s="748"/>
      <c r="F75" s="807" t="s">
        <v>201</v>
      </c>
      <c r="G75" s="851" t="s">
        <v>249</v>
      </c>
      <c r="H75" s="852"/>
      <c r="I75" s="853">
        <v>4</v>
      </c>
      <c r="J75" s="853">
        <f>[3]wk15!J75+I75</f>
        <v>50</v>
      </c>
      <c r="K75" s="597" t="s">
        <v>1475</v>
      </c>
      <c r="L75" s="854"/>
      <c r="M75" s="748"/>
      <c r="N75" s="855" t="str">
        <f>$B$3</f>
        <v>ALL NFL TEAMS PLAYING</v>
      </c>
      <c r="O75" s="856"/>
      <c r="P75" s="857"/>
      <c r="Q75" s="748"/>
      <c r="R75" s="53"/>
      <c r="S75" s="55"/>
      <c r="T75" s="55"/>
    </row>
    <row r="76" spans="2:20" ht="12.95" customHeight="1">
      <c r="B76" s="319"/>
      <c r="C76" s="319"/>
      <c r="D76" s="70"/>
      <c r="E76" s="27"/>
      <c r="F76" s="27"/>
      <c r="G76" s="27"/>
      <c r="H76" s="27"/>
      <c r="I76" s="27"/>
      <c r="J76" s="27"/>
      <c r="K76" s="27"/>
      <c r="L76" s="27"/>
      <c r="O76" s="145"/>
      <c r="R76" s="320"/>
    </row>
    <row r="77" spans="2:20">
      <c r="R77" s="15"/>
    </row>
    <row r="78" spans="2:20">
      <c r="R78" s="320"/>
    </row>
    <row r="79" spans="2:20">
      <c r="R79" s="15"/>
    </row>
  </sheetData>
  <sortState xmlns:xlrd2="http://schemas.microsoft.com/office/spreadsheetml/2017/richdata2" ref="B57:D72">
    <sortCondition descending="1" ref="D72"/>
  </sortState>
  <mergeCells count="77">
    <mergeCell ref="R5:S5"/>
    <mergeCell ref="R16:S16"/>
    <mergeCell ref="B75:C75"/>
    <mergeCell ref="G75:H75"/>
    <mergeCell ref="K75:L75"/>
    <mergeCell ref="F65:L65"/>
    <mergeCell ref="F72:L72"/>
    <mergeCell ref="F71:L71"/>
    <mergeCell ref="F70:L70"/>
    <mergeCell ref="F69:L69"/>
    <mergeCell ref="F66:L66"/>
    <mergeCell ref="G74:H74"/>
    <mergeCell ref="K74:L74"/>
    <mergeCell ref="F68:L68"/>
    <mergeCell ref="Q71:Q74"/>
    <mergeCell ref="N69:P69"/>
    <mergeCell ref="N38:O38"/>
    <mergeCell ref="F62:L62"/>
    <mergeCell ref="F57:L57"/>
    <mergeCell ref="F58:L58"/>
    <mergeCell ref="F27:G27"/>
    <mergeCell ref="J27:K27"/>
    <mergeCell ref="F61:L61"/>
    <mergeCell ref="F60:L60"/>
    <mergeCell ref="F59:L59"/>
    <mergeCell ref="N58:O58"/>
    <mergeCell ref="N60:O60"/>
    <mergeCell ref="N62:O62"/>
    <mergeCell ref="B1:C1"/>
    <mergeCell ref="B56:C56"/>
    <mergeCell ref="N16:O16"/>
    <mergeCell ref="B5:C5"/>
    <mergeCell ref="B16:C16"/>
    <mergeCell ref="F16:G16"/>
    <mergeCell ref="J16:K16"/>
    <mergeCell ref="F1:L2"/>
    <mergeCell ref="B27:C27"/>
    <mergeCell ref="B3:E3"/>
    <mergeCell ref="J5:K5"/>
    <mergeCell ref="F5:G5"/>
    <mergeCell ref="B38:C38"/>
    <mergeCell ref="F38:G38"/>
    <mergeCell ref="N27:O27"/>
    <mergeCell ref="J38:K38"/>
    <mergeCell ref="B74:D74"/>
    <mergeCell ref="F63:L63"/>
    <mergeCell ref="N75:P75"/>
    <mergeCell ref="R67:T67"/>
    <mergeCell ref="N67:P67"/>
    <mergeCell ref="N68:P68"/>
    <mergeCell ref="R71:T71"/>
    <mergeCell ref="R69:T69"/>
    <mergeCell ref="N71:P71"/>
    <mergeCell ref="R74:T74"/>
    <mergeCell ref="R70:T70"/>
    <mergeCell ref="Q67:Q70"/>
    <mergeCell ref="R68:T68"/>
    <mergeCell ref="N73:P73"/>
    <mergeCell ref="N72:P72"/>
    <mergeCell ref="N70:P70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F73:L73"/>
    <mergeCell ref="N74:P74"/>
    <mergeCell ref="R72:T72"/>
    <mergeCell ref="R73:T73"/>
    <mergeCell ref="N64:O64"/>
    <mergeCell ref="F67:L67"/>
    <mergeCell ref="F64:L64"/>
    <mergeCell ref="N66:P66"/>
  </mergeCells>
  <pageMargins left="0" right="0" top="9.0000000000000024E-2" bottom="0" header="0.13" footer="0.5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Y76"/>
  <sheetViews>
    <sheetView view="pageBreakPreview" topLeftCell="A49" zoomScale="180" zoomScaleSheetLayoutView="180" workbookViewId="0">
      <selection activeCell="P62" sqref="P62"/>
    </sheetView>
  </sheetViews>
  <sheetFormatPr defaultRowHeight="12.75"/>
  <cols>
    <col min="1" max="2" width="3.7109375" customWidth="1"/>
    <col min="3" max="3" width="15.28515625" customWidth="1"/>
    <col min="4" max="4" width="5" customWidth="1"/>
    <col min="5" max="6" width="3.7109375" customWidth="1"/>
    <col min="7" max="7" width="14.7109375" customWidth="1"/>
    <col min="8" max="10" width="3.7109375" customWidth="1"/>
    <col min="11" max="11" width="14.7109375" customWidth="1"/>
    <col min="12" max="14" width="3.7109375" customWidth="1"/>
    <col min="15" max="15" width="14.7109375" customWidth="1"/>
    <col min="16" max="17" width="3.7109375" customWidth="1"/>
    <col min="18" max="21" width="3.7109375" hidden="1" customWidth="1"/>
    <col min="22" max="24" width="3.7109375" customWidth="1"/>
    <col min="25" max="25" width="11.85546875" customWidth="1"/>
    <col min="26" max="26" width="3.7109375" customWidth="1"/>
  </cols>
  <sheetData>
    <row r="1" spans="2:20" ht="12.95" customHeight="1">
      <c r="B1" s="583">
        <v>2025</v>
      </c>
      <c r="C1" s="583"/>
      <c r="D1" s="54"/>
      <c r="E1" s="55"/>
      <c r="F1" s="585" t="s">
        <v>732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20" ht="12.95" customHeight="1">
      <c r="B2" s="54" t="s">
        <v>733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20" ht="12.95" customHeight="1">
      <c r="B3" s="583" t="s">
        <v>62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20" ht="12.95" customHeight="1">
      <c r="B4" s="55"/>
      <c r="C4" s="55"/>
      <c r="D4" s="55"/>
      <c r="E4" s="55"/>
      <c r="F4" s="55"/>
      <c r="G4" s="55"/>
      <c r="H4" s="55"/>
      <c r="I4" s="55"/>
      <c r="J4" s="55"/>
      <c r="K4" s="118"/>
      <c r="L4" s="55"/>
      <c r="M4" s="55"/>
      <c r="N4" s="55"/>
      <c r="O4" s="55"/>
      <c r="P4" s="55"/>
    </row>
    <row r="5" spans="2:20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R5" s="54"/>
      <c r="S5" s="54"/>
      <c r="T5" s="291"/>
    </row>
    <row r="6" spans="2:20" ht="12.95" customHeight="1">
      <c r="B6" s="59" t="s">
        <v>65</v>
      </c>
      <c r="C6" s="60" t="s">
        <v>409</v>
      </c>
      <c r="D6" s="61">
        <v>6</v>
      </c>
      <c r="E6" s="55"/>
      <c r="F6" s="59" t="s">
        <v>65</v>
      </c>
      <c r="G6" s="60" t="s">
        <v>649</v>
      </c>
      <c r="H6" s="61">
        <v>15</v>
      </c>
      <c r="I6" s="55"/>
      <c r="J6" s="59" t="s">
        <v>65</v>
      </c>
      <c r="K6" s="60" t="s">
        <v>68</v>
      </c>
      <c r="L6" s="61">
        <v>3</v>
      </c>
      <c r="M6" s="55"/>
      <c r="N6" s="59" t="s">
        <v>65</v>
      </c>
      <c r="O6" s="60" t="s">
        <v>69</v>
      </c>
      <c r="P6" s="61">
        <v>3</v>
      </c>
      <c r="R6" s="55"/>
      <c r="S6" s="55"/>
      <c r="T6" s="67"/>
    </row>
    <row r="7" spans="2:20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253</v>
      </c>
      <c r="H7" s="61">
        <v>18</v>
      </c>
      <c r="I7" s="55"/>
      <c r="J7" s="59" t="s">
        <v>70</v>
      </c>
      <c r="K7" s="60" t="s">
        <v>699</v>
      </c>
      <c r="L7" s="61">
        <v>0</v>
      </c>
      <c r="M7" s="55"/>
      <c r="N7" s="59" t="s">
        <v>70</v>
      </c>
      <c r="O7" s="60" t="s">
        <v>74</v>
      </c>
      <c r="P7" s="61">
        <v>24</v>
      </c>
      <c r="R7" s="55"/>
      <c r="S7" s="55"/>
      <c r="T7" s="67"/>
    </row>
    <row r="8" spans="2:20" ht="12.95" customHeight="1">
      <c r="B8" s="59" t="s">
        <v>70</v>
      </c>
      <c r="C8" s="60" t="s">
        <v>606</v>
      </c>
      <c r="D8" s="61">
        <v>0</v>
      </c>
      <c r="E8" s="55"/>
      <c r="F8" s="59" t="s">
        <v>70</v>
      </c>
      <c r="G8" s="60" t="s">
        <v>824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6</v>
      </c>
      <c r="R8" s="55"/>
      <c r="S8" s="55"/>
      <c r="T8" s="67"/>
    </row>
    <row r="9" spans="2:20" ht="12.95" customHeight="1">
      <c r="B9" s="59" t="s">
        <v>79</v>
      </c>
      <c r="C9" s="60" t="s">
        <v>80</v>
      </c>
      <c r="D9" s="61">
        <v>0</v>
      </c>
      <c r="E9" s="55"/>
      <c r="F9" s="59" t="s">
        <v>79</v>
      </c>
      <c r="G9" s="60" t="s">
        <v>89</v>
      </c>
      <c r="H9" s="61">
        <v>0</v>
      </c>
      <c r="I9" s="55"/>
      <c r="J9" s="59" t="s">
        <v>79</v>
      </c>
      <c r="K9" s="60" t="s">
        <v>411</v>
      </c>
      <c r="L9" s="61">
        <v>3</v>
      </c>
      <c r="M9" s="55"/>
      <c r="N9" s="59" t="s">
        <v>79</v>
      </c>
      <c r="O9" s="60" t="s">
        <v>83</v>
      </c>
      <c r="P9" s="61">
        <v>0</v>
      </c>
      <c r="R9" s="55"/>
      <c r="S9" s="55"/>
      <c r="T9" s="67"/>
    </row>
    <row r="10" spans="2:20" ht="12.95" customHeight="1">
      <c r="B10" s="59" t="s">
        <v>79</v>
      </c>
      <c r="C10" s="60" t="s">
        <v>88</v>
      </c>
      <c r="D10" s="61">
        <v>0</v>
      </c>
      <c r="E10" s="55"/>
      <c r="F10" s="59" t="s">
        <v>79</v>
      </c>
      <c r="G10" s="60" t="s">
        <v>85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650</v>
      </c>
      <c r="P10" s="61">
        <v>3</v>
      </c>
      <c r="R10" s="55"/>
      <c r="S10" s="55"/>
      <c r="T10" s="67"/>
    </row>
    <row r="11" spans="2:20" ht="12.95" customHeight="1">
      <c r="B11" s="59" t="s">
        <v>79</v>
      </c>
      <c r="C11" s="60" t="s">
        <v>84</v>
      </c>
      <c r="D11" s="61">
        <v>0</v>
      </c>
      <c r="E11" s="55"/>
      <c r="F11" s="59" t="s">
        <v>79</v>
      </c>
      <c r="G11" s="60" t="s">
        <v>556</v>
      </c>
      <c r="H11" s="61">
        <v>0</v>
      </c>
      <c r="I11" s="55"/>
      <c r="J11" s="59" t="s">
        <v>79</v>
      </c>
      <c r="K11" s="60" t="s">
        <v>82</v>
      </c>
      <c r="L11" s="61">
        <v>0</v>
      </c>
      <c r="M11" s="55"/>
      <c r="N11" s="59" t="s">
        <v>79</v>
      </c>
      <c r="O11" s="60" t="s">
        <v>359</v>
      </c>
      <c r="P11" s="61">
        <v>3</v>
      </c>
      <c r="R11" s="55"/>
      <c r="S11" s="55"/>
      <c r="T11" s="67"/>
    </row>
    <row r="12" spans="2:20" ht="12.95" customHeight="1">
      <c r="B12" s="59" t="s">
        <v>92</v>
      </c>
      <c r="C12" s="55" t="s">
        <v>93</v>
      </c>
      <c r="D12" s="61">
        <v>17</v>
      </c>
      <c r="E12" s="55"/>
      <c r="F12" s="59" t="s">
        <v>92</v>
      </c>
      <c r="G12" s="60" t="s">
        <v>1391</v>
      </c>
      <c r="H12" s="61">
        <v>5</v>
      </c>
      <c r="I12" s="55"/>
      <c r="J12" s="59" t="s">
        <v>92</v>
      </c>
      <c r="K12" s="60" t="s">
        <v>95</v>
      </c>
      <c r="L12" s="61">
        <v>8</v>
      </c>
      <c r="M12" s="55"/>
      <c r="N12" s="59" t="s">
        <v>92</v>
      </c>
      <c r="O12" s="60" t="s">
        <v>651</v>
      </c>
      <c r="P12" s="61">
        <v>6</v>
      </c>
      <c r="R12" s="55"/>
      <c r="S12" s="55"/>
      <c r="T12" s="67"/>
    </row>
    <row r="13" spans="2:20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311</v>
      </c>
      <c r="L13" s="61">
        <v>0</v>
      </c>
      <c r="M13" s="55"/>
      <c r="N13" s="59" t="s">
        <v>97</v>
      </c>
      <c r="O13" s="60" t="s">
        <v>312</v>
      </c>
      <c r="P13" s="61">
        <v>0</v>
      </c>
      <c r="R13" s="55"/>
      <c r="S13" s="55"/>
      <c r="T13" s="67"/>
    </row>
    <row r="14" spans="2:20" ht="12.95" customHeight="1">
      <c r="B14" s="59"/>
      <c r="C14" s="64" t="s">
        <v>102</v>
      </c>
      <c r="D14" s="198">
        <f>SUM(D6:D13)</f>
        <v>23</v>
      </c>
      <c r="E14" s="55"/>
      <c r="F14" s="59"/>
      <c r="G14" s="66" t="s">
        <v>102</v>
      </c>
      <c r="H14" s="198">
        <f>SUM(H6:H13)</f>
        <v>38</v>
      </c>
      <c r="I14" s="55"/>
      <c r="J14" s="59"/>
      <c r="K14" s="64" t="s">
        <v>102</v>
      </c>
      <c r="L14" s="198">
        <f>SUM(L6:L13)</f>
        <v>14</v>
      </c>
      <c r="M14" s="55"/>
      <c r="N14" s="59"/>
      <c r="O14" s="64" t="s">
        <v>102</v>
      </c>
      <c r="P14" s="198">
        <f>SUM(P6:P13)</f>
        <v>45</v>
      </c>
      <c r="R14" s="55"/>
      <c r="S14" s="132"/>
      <c r="T14" s="67"/>
    </row>
    <row r="15" spans="2:20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R15" s="292"/>
      <c r="S15" s="55"/>
      <c r="T15" s="55"/>
    </row>
    <row r="16" spans="2:20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258" t="s">
        <v>313</v>
      </c>
      <c r="I16" s="55"/>
      <c r="J16" s="628" t="s">
        <v>29</v>
      </c>
      <c r="K16" s="629"/>
      <c r="L16" s="56" t="s">
        <v>64</v>
      </c>
      <c r="M16" s="55"/>
      <c r="N16" s="736" t="s">
        <v>22</v>
      </c>
      <c r="O16" s="737"/>
      <c r="P16" s="56" t="s">
        <v>64</v>
      </c>
      <c r="R16" s="729"/>
      <c r="S16" s="729"/>
      <c r="T16" s="291"/>
    </row>
    <row r="17" spans="2:20" ht="12.95" customHeight="1">
      <c r="B17" s="59" t="s">
        <v>65</v>
      </c>
      <c r="C17" s="60" t="s">
        <v>793</v>
      </c>
      <c r="D17" s="61">
        <v>12</v>
      </c>
      <c r="E17" s="55"/>
      <c r="F17" s="59" t="s">
        <v>65</v>
      </c>
      <c r="G17" s="579" t="s">
        <v>105</v>
      </c>
      <c r="H17" s="61">
        <v>0</v>
      </c>
      <c r="I17" s="55"/>
      <c r="J17" s="59" t="s">
        <v>65</v>
      </c>
      <c r="K17" s="60" t="s">
        <v>106</v>
      </c>
      <c r="L17" s="61">
        <v>3</v>
      </c>
      <c r="M17" s="55"/>
      <c r="N17" s="59" t="s">
        <v>65</v>
      </c>
      <c r="O17" s="158" t="s">
        <v>107</v>
      </c>
      <c r="P17" s="61">
        <v>12</v>
      </c>
      <c r="R17" s="55"/>
      <c r="S17" s="55"/>
      <c r="T17" s="67"/>
    </row>
    <row r="18" spans="2:20" ht="12.95" customHeight="1">
      <c r="B18" s="59" t="s">
        <v>70</v>
      </c>
      <c r="C18" s="60" t="s">
        <v>108</v>
      </c>
      <c r="D18" s="61">
        <v>15</v>
      </c>
      <c r="E18" s="55"/>
      <c r="F18" s="59" t="s">
        <v>70</v>
      </c>
      <c r="G18" s="60" t="s">
        <v>557</v>
      </c>
      <c r="H18" s="61">
        <v>0</v>
      </c>
      <c r="I18" s="55"/>
      <c r="J18" s="59" t="s">
        <v>70</v>
      </c>
      <c r="K18" s="60" t="s">
        <v>110</v>
      </c>
      <c r="L18" s="61">
        <v>0</v>
      </c>
      <c r="M18" s="55"/>
      <c r="N18" s="59" t="s">
        <v>70</v>
      </c>
      <c r="O18" s="158" t="s">
        <v>362</v>
      </c>
      <c r="P18" s="61">
        <v>6</v>
      </c>
      <c r="R18" s="55"/>
      <c r="S18" s="55"/>
      <c r="T18" s="67"/>
    </row>
    <row r="19" spans="2:20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109</v>
      </c>
      <c r="H19" s="61">
        <v>12</v>
      </c>
      <c r="I19" s="55"/>
      <c r="J19" s="59" t="s">
        <v>70</v>
      </c>
      <c r="K19" s="60" t="s">
        <v>314</v>
      </c>
      <c r="L19" s="61">
        <v>6</v>
      </c>
      <c r="M19" s="55"/>
      <c r="N19" s="59" t="s">
        <v>70</v>
      </c>
      <c r="O19" s="158" t="s">
        <v>702</v>
      </c>
      <c r="P19" s="61">
        <v>0</v>
      </c>
      <c r="R19" s="55"/>
      <c r="S19" s="55"/>
      <c r="T19" s="67"/>
    </row>
    <row r="20" spans="2:20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158" t="s">
        <v>127</v>
      </c>
      <c r="P20" s="61">
        <v>3</v>
      </c>
      <c r="R20" s="55"/>
      <c r="S20" s="55"/>
      <c r="T20" s="67"/>
    </row>
    <row r="21" spans="2:20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466</v>
      </c>
      <c r="H21" s="61">
        <v>0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0</v>
      </c>
      <c r="R21" s="55"/>
      <c r="S21" s="55"/>
      <c r="T21" s="67"/>
    </row>
    <row r="22" spans="2:20" ht="12.95" customHeight="1">
      <c r="B22" s="59" t="s">
        <v>79</v>
      </c>
      <c r="C22" s="60" t="s">
        <v>558</v>
      </c>
      <c r="D22" s="61">
        <v>0</v>
      </c>
      <c r="E22" s="55"/>
      <c r="F22" s="59" t="s">
        <v>79</v>
      </c>
      <c r="G22" s="60" t="s">
        <v>121</v>
      </c>
      <c r="H22" s="61">
        <v>0</v>
      </c>
      <c r="I22" s="55"/>
      <c r="J22" s="59" t="s">
        <v>79</v>
      </c>
      <c r="K22" s="60" t="s">
        <v>608</v>
      </c>
      <c r="L22" s="61">
        <v>0</v>
      </c>
      <c r="M22" s="55"/>
      <c r="N22" s="59" t="s">
        <v>79</v>
      </c>
      <c r="O22" s="247" t="s">
        <v>801</v>
      </c>
      <c r="P22" s="61">
        <v>0</v>
      </c>
      <c r="R22" s="55"/>
      <c r="S22" s="55"/>
      <c r="T22" s="67"/>
    </row>
    <row r="23" spans="2:20" ht="12.95" customHeight="1">
      <c r="B23" s="59" t="s">
        <v>92</v>
      </c>
      <c r="C23" s="60" t="s">
        <v>128</v>
      </c>
      <c r="D23" s="61">
        <v>4</v>
      </c>
      <c r="E23" s="55"/>
      <c r="F23" s="59" t="s">
        <v>92</v>
      </c>
      <c r="G23" s="60" t="s">
        <v>129</v>
      </c>
      <c r="H23" s="61">
        <v>8</v>
      </c>
      <c r="I23" s="55"/>
      <c r="J23" s="59" t="s">
        <v>92</v>
      </c>
      <c r="K23" s="60" t="s">
        <v>130</v>
      </c>
      <c r="L23" s="61">
        <v>7</v>
      </c>
      <c r="M23" s="55"/>
      <c r="N23" s="59" t="s">
        <v>92</v>
      </c>
      <c r="O23" s="158" t="s">
        <v>1326</v>
      </c>
      <c r="P23" s="61">
        <v>4</v>
      </c>
      <c r="R23" s="55"/>
      <c r="S23" s="55"/>
      <c r="T23" s="67"/>
    </row>
    <row r="24" spans="2:20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0</v>
      </c>
      <c r="R24" s="55"/>
      <c r="S24" s="55"/>
      <c r="T24" s="67"/>
    </row>
    <row r="25" spans="2:20" ht="12.95" customHeight="1">
      <c r="B25" s="59"/>
      <c r="C25" s="64" t="s">
        <v>102</v>
      </c>
      <c r="D25" s="198">
        <f>SUM(D17:D24)</f>
        <v>34</v>
      </c>
      <c r="E25" s="55"/>
      <c r="F25" s="59"/>
      <c r="G25" s="66" t="s">
        <v>102</v>
      </c>
      <c r="H25" s="198">
        <f>SUM(H17:H24)</f>
        <v>20</v>
      </c>
      <c r="I25" s="55"/>
      <c r="J25" s="59"/>
      <c r="K25" s="64" t="s">
        <v>102</v>
      </c>
      <c r="L25" s="198">
        <f>SUM(L17:L24)</f>
        <v>16</v>
      </c>
      <c r="M25" s="55"/>
      <c r="N25" s="59"/>
      <c r="O25" s="64" t="s">
        <v>102</v>
      </c>
      <c r="P25" s="198">
        <f>SUM(P17:P24)</f>
        <v>25</v>
      </c>
      <c r="R25" s="55"/>
      <c r="S25" s="132"/>
      <c r="T25" s="67"/>
    </row>
    <row r="26" spans="2:20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20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258" t="s">
        <v>313</v>
      </c>
      <c r="M27" s="55"/>
      <c r="N27" s="628" t="s">
        <v>24</v>
      </c>
      <c r="O27" s="629"/>
      <c r="P27" s="56" t="s">
        <v>64</v>
      </c>
    </row>
    <row r="28" spans="2:20" ht="12.95" customHeight="1">
      <c r="B28" s="59" t="s">
        <v>65</v>
      </c>
      <c r="C28" s="60" t="s">
        <v>136</v>
      </c>
      <c r="D28" s="61">
        <v>6</v>
      </c>
      <c r="E28" s="55"/>
      <c r="F28" s="59" t="s">
        <v>65</v>
      </c>
      <c r="G28" s="60" t="s">
        <v>703</v>
      </c>
      <c r="H28" s="61">
        <v>0</v>
      </c>
      <c r="I28" s="55"/>
      <c r="J28" s="59" t="s">
        <v>65</v>
      </c>
      <c r="K28" s="579" t="s">
        <v>258</v>
      </c>
      <c r="L28" s="61">
        <v>6</v>
      </c>
      <c r="M28" s="55"/>
      <c r="N28" s="59" t="s">
        <v>65</v>
      </c>
      <c r="O28" s="158" t="s">
        <v>139</v>
      </c>
      <c r="P28" s="61">
        <v>9</v>
      </c>
    </row>
    <row r="29" spans="2:20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115</v>
      </c>
      <c r="H29" s="61">
        <v>12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158" t="s">
        <v>1485</v>
      </c>
      <c r="P29" s="61">
        <v>0</v>
      </c>
    </row>
    <row r="30" spans="2:20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809</v>
      </c>
      <c r="H30" s="61">
        <v>0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158" t="s">
        <v>147</v>
      </c>
      <c r="P30" s="61">
        <v>12</v>
      </c>
    </row>
    <row r="31" spans="2:20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1324</v>
      </c>
      <c r="H31" s="61">
        <v>3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158" t="s">
        <v>1486</v>
      </c>
      <c r="P31" s="61">
        <v>0</v>
      </c>
    </row>
    <row r="32" spans="2:20" ht="12.95" customHeight="1">
      <c r="B32" s="59" t="s">
        <v>79</v>
      </c>
      <c r="C32" s="60" t="s">
        <v>419</v>
      </c>
      <c r="D32" s="61">
        <v>0</v>
      </c>
      <c r="E32" s="55"/>
      <c r="F32" s="59" t="s">
        <v>79</v>
      </c>
      <c r="G32" s="60" t="s">
        <v>613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158" t="s">
        <v>653</v>
      </c>
      <c r="P32" s="61">
        <v>0</v>
      </c>
    </row>
    <row r="33" spans="2:16" ht="12.95" customHeight="1">
      <c r="B33" s="59" t="s">
        <v>79</v>
      </c>
      <c r="C33" s="60" t="s">
        <v>156</v>
      </c>
      <c r="D33" s="61">
        <v>3</v>
      </c>
      <c r="E33" s="55"/>
      <c r="F33" s="59" t="s">
        <v>79</v>
      </c>
      <c r="G33" s="60" t="s">
        <v>654</v>
      </c>
      <c r="H33" s="61">
        <v>3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247" t="s">
        <v>155</v>
      </c>
      <c r="P33" s="61">
        <v>0</v>
      </c>
    </row>
    <row r="34" spans="2:16" ht="12.95" customHeight="1">
      <c r="B34" s="59" t="s">
        <v>92</v>
      </c>
      <c r="C34" s="60" t="s">
        <v>562</v>
      </c>
      <c r="D34" s="61">
        <v>6</v>
      </c>
      <c r="E34" s="55"/>
      <c r="F34" s="59" t="s">
        <v>92</v>
      </c>
      <c r="G34" s="60" t="s">
        <v>261</v>
      </c>
      <c r="H34" s="61">
        <v>11</v>
      </c>
      <c r="I34" s="55"/>
      <c r="J34" s="59" t="s">
        <v>92</v>
      </c>
      <c r="K34" s="60" t="s">
        <v>655</v>
      </c>
      <c r="L34" s="61">
        <v>8</v>
      </c>
      <c r="M34" s="55"/>
      <c r="N34" s="59" t="s">
        <v>92</v>
      </c>
      <c r="O34" s="158" t="s">
        <v>163</v>
      </c>
      <c r="P34" s="61">
        <v>14</v>
      </c>
    </row>
    <row r="35" spans="2:16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158" t="s">
        <v>167</v>
      </c>
      <c r="P35" s="61">
        <v>0</v>
      </c>
    </row>
    <row r="36" spans="2:16" ht="12.95" customHeight="1">
      <c r="B36" s="59"/>
      <c r="C36" s="64" t="s">
        <v>102</v>
      </c>
      <c r="D36" s="198">
        <f>SUM(D28:D35)</f>
        <v>15</v>
      </c>
      <c r="E36" s="55"/>
      <c r="F36" s="59"/>
      <c r="G36" s="64" t="s">
        <v>102</v>
      </c>
      <c r="H36" s="198">
        <f>SUM(H28:H35)</f>
        <v>29</v>
      </c>
      <c r="I36" s="55"/>
      <c r="J36" s="59"/>
      <c r="K36" s="64" t="s">
        <v>102</v>
      </c>
      <c r="L36" s="198">
        <f>SUM(L28:L35)</f>
        <v>14</v>
      </c>
      <c r="M36" s="55"/>
      <c r="N36" s="60"/>
      <c r="O36" s="66" t="s">
        <v>102</v>
      </c>
      <c r="P36" s="198">
        <f>SUM(P28:P35)</f>
        <v>35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628" t="s">
        <v>41</v>
      </c>
      <c r="O38" s="629"/>
      <c r="P38" s="56" t="s">
        <v>64</v>
      </c>
    </row>
    <row r="39" spans="2:16" ht="12.95" customHeight="1">
      <c r="B39" s="59" t="s">
        <v>65</v>
      </c>
      <c r="C39" s="60" t="s">
        <v>168</v>
      </c>
      <c r="D39" s="61">
        <v>6</v>
      </c>
      <c r="E39" s="55"/>
      <c r="F39" s="59" t="s">
        <v>65</v>
      </c>
      <c r="G39" s="60" t="s">
        <v>169</v>
      </c>
      <c r="H39" s="61">
        <v>6</v>
      </c>
      <c r="I39" s="55"/>
      <c r="J39" s="59" t="s">
        <v>65</v>
      </c>
      <c r="K39" s="60" t="s">
        <v>516</v>
      </c>
      <c r="L39" s="61">
        <v>9</v>
      </c>
      <c r="M39" s="55"/>
      <c r="N39" s="59" t="s">
        <v>65</v>
      </c>
      <c r="O39" s="60" t="s">
        <v>171</v>
      </c>
      <c r="P39" s="61">
        <v>9</v>
      </c>
    </row>
    <row r="40" spans="2:16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616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0</v>
      </c>
    </row>
    <row r="41" spans="2:16" ht="12.95" customHeight="1">
      <c r="B41" s="59" t="s">
        <v>70</v>
      </c>
      <c r="C41" s="60" t="s">
        <v>176</v>
      </c>
      <c r="D41" s="61">
        <v>3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174</v>
      </c>
      <c r="L41" s="61">
        <v>0</v>
      </c>
      <c r="M41" s="55"/>
      <c r="N41" s="59" t="s">
        <v>70</v>
      </c>
      <c r="O41" s="60" t="s">
        <v>179</v>
      </c>
      <c r="P41" s="61">
        <v>0</v>
      </c>
    </row>
    <row r="42" spans="2:16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61">
        <v>6</v>
      </c>
    </row>
    <row r="43" spans="2:16" ht="12.95" customHeight="1">
      <c r="B43" s="59" t="s">
        <v>79</v>
      </c>
      <c r="C43" s="60" t="s">
        <v>188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817</v>
      </c>
      <c r="P43" s="61">
        <v>0</v>
      </c>
    </row>
    <row r="44" spans="2:16" ht="12.95" customHeight="1">
      <c r="B44" s="59" t="s">
        <v>79</v>
      </c>
      <c r="C44" s="60" t="s">
        <v>566</v>
      </c>
      <c r="D44" s="61">
        <v>0</v>
      </c>
      <c r="E44" s="55"/>
      <c r="F44" s="59" t="s">
        <v>79</v>
      </c>
      <c r="G44" s="60" t="s">
        <v>185</v>
      </c>
      <c r="H44" s="61">
        <v>0</v>
      </c>
      <c r="I44" s="55"/>
      <c r="J44" s="59" t="s">
        <v>79</v>
      </c>
      <c r="K44" s="60" t="s">
        <v>567</v>
      </c>
      <c r="L44" s="61">
        <v>3</v>
      </c>
      <c r="M44" s="55"/>
      <c r="N44" s="59" t="s">
        <v>79</v>
      </c>
      <c r="O44" s="60" t="s">
        <v>1323</v>
      </c>
      <c r="P44" s="61">
        <v>3</v>
      </c>
    </row>
    <row r="45" spans="2:16" ht="12.95" customHeight="1">
      <c r="B45" s="59" t="s">
        <v>92</v>
      </c>
      <c r="C45" s="60" t="s">
        <v>1451</v>
      </c>
      <c r="D45" s="61">
        <v>0</v>
      </c>
      <c r="E45" s="55"/>
      <c r="F45" s="59" t="s">
        <v>92</v>
      </c>
      <c r="G45" s="60" t="s">
        <v>193</v>
      </c>
      <c r="H45" s="61">
        <v>6</v>
      </c>
      <c r="I45" s="55"/>
      <c r="J45" s="59" t="s">
        <v>92</v>
      </c>
      <c r="K45" s="60" t="s">
        <v>194</v>
      </c>
      <c r="L45" s="61">
        <v>18</v>
      </c>
      <c r="M45" s="55"/>
      <c r="N45" s="59" t="s">
        <v>92</v>
      </c>
      <c r="O45" s="60" t="s">
        <v>195</v>
      </c>
      <c r="P45" s="61">
        <v>9</v>
      </c>
    </row>
    <row r="46" spans="2:16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6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</row>
    <row r="47" spans="2:16" ht="12.95" customHeight="1">
      <c r="B47" s="59"/>
      <c r="C47" s="64" t="s">
        <v>102</v>
      </c>
      <c r="D47" s="198">
        <f>SUM(D39:D46)</f>
        <v>9</v>
      </c>
      <c r="E47" s="55"/>
      <c r="F47" s="59"/>
      <c r="G47" s="64" t="s">
        <v>102</v>
      </c>
      <c r="H47" s="198">
        <f>SUM(H39:H46)</f>
        <v>18</v>
      </c>
      <c r="I47" s="55"/>
      <c r="J47" s="59"/>
      <c r="K47" s="64" t="s">
        <v>102</v>
      </c>
      <c r="L47" s="198">
        <f>SUM(L39:L46)</f>
        <v>30</v>
      </c>
      <c r="M47" s="55"/>
      <c r="N47" s="59"/>
      <c r="O47" s="64" t="s">
        <v>102</v>
      </c>
      <c r="P47" s="198">
        <f>SUM(P39:P46)</f>
        <v>27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5" ht="12.95" customHeight="1">
      <c r="B49" s="210" t="s">
        <v>200</v>
      </c>
      <c r="C49" s="199"/>
      <c r="D49" s="199"/>
      <c r="E49" s="199" t="s">
        <v>726</v>
      </c>
      <c r="F49" s="199"/>
      <c r="G49" s="199"/>
      <c r="H49" s="199"/>
      <c r="I49" s="296"/>
      <c r="J49" s="297"/>
      <c r="K49" s="298"/>
      <c r="L49" s="298"/>
      <c r="M49" s="298" t="s">
        <v>727</v>
      </c>
      <c r="N49" s="298"/>
      <c r="O49" s="299" t="s">
        <v>729</v>
      </c>
      <c r="P49" s="300"/>
      <c r="R49" s="321"/>
      <c r="S49" s="734"/>
      <c r="T49" s="734"/>
      <c r="W49" s="859"/>
      <c r="X49" s="860"/>
      <c r="Y49" s="860"/>
    </row>
    <row r="50" spans="2:25" ht="12.95" customHeight="1">
      <c r="B50" s="169"/>
      <c r="C50" s="578" t="s">
        <v>35</v>
      </c>
      <c r="D50" s="575">
        <f>D36</f>
        <v>15</v>
      </c>
      <c r="E50" s="574"/>
      <c r="F50" s="137" t="s">
        <v>203</v>
      </c>
      <c r="G50" s="578" t="s">
        <v>30</v>
      </c>
      <c r="H50" s="575">
        <f>L47</f>
        <v>30</v>
      </c>
      <c r="I50" s="301"/>
      <c r="J50" s="137"/>
      <c r="K50" s="302" t="s">
        <v>40</v>
      </c>
      <c r="L50" s="303">
        <f>H25</f>
        <v>20</v>
      </c>
      <c r="M50" s="304"/>
      <c r="N50" s="303"/>
      <c r="O50" s="302" t="s">
        <v>42</v>
      </c>
      <c r="P50" s="305">
        <f>H47</f>
        <v>18</v>
      </c>
      <c r="R50" s="322"/>
      <c r="S50" s="232"/>
      <c r="T50" s="323"/>
      <c r="W50" s="859"/>
      <c r="X50" s="860"/>
      <c r="Y50" s="860"/>
    </row>
    <row r="51" spans="2:25" ht="12.95" customHeight="1">
      <c r="B51" s="306" t="s">
        <v>201</v>
      </c>
      <c r="C51" s="863" t="s">
        <v>373</v>
      </c>
      <c r="D51" s="864">
        <f>P14</f>
        <v>45</v>
      </c>
      <c r="E51" s="864"/>
      <c r="F51" s="864"/>
      <c r="G51" s="863" t="s">
        <v>270</v>
      </c>
      <c r="H51" s="864">
        <f>P47</f>
        <v>27</v>
      </c>
      <c r="I51" s="866"/>
      <c r="J51" s="876" t="s">
        <v>201</v>
      </c>
      <c r="K51" s="868" t="s">
        <v>1421</v>
      </c>
      <c r="L51" s="869">
        <f>H14</f>
        <v>38</v>
      </c>
      <c r="M51" s="870"/>
      <c r="N51" s="876" t="s">
        <v>201</v>
      </c>
      <c r="O51" s="868" t="s">
        <v>572</v>
      </c>
      <c r="P51" s="310">
        <f>P36</f>
        <v>35</v>
      </c>
      <c r="Q51" s="256"/>
      <c r="R51" s="325"/>
      <c r="S51" s="232"/>
      <c r="T51" s="323"/>
      <c r="W51" s="859"/>
      <c r="X51" s="860"/>
      <c r="Y51" s="860"/>
    </row>
    <row r="52" spans="2:25" ht="12.95" customHeight="1">
      <c r="B52" s="311"/>
      <c r="C52" s="872"/>
      <c r="D52" s="872"/>
      <c r="E52" s="865"/>
      <c r="F52" s="873"/>
      <c r="G52" s="872"/>
      <c r="H52" s="872"/>
      <c r="I52" s="866"/>
      <c r="J52" s="874"/>
      <c r="K52" s="875"/>
      <c r="L52" s="875"/>
      <c r="M52" s="870"/>
      <c r="N52" s="874"/>
      <c r="O52" s="875"/>
      <c r="P52" s="330"/>
      <c r="R52" s="735"/>
      <c r="S52" s="735"/>
      <c r="T52" s="735"/>
      <c r="W52" s="859"/>
      <c r="X52" s="860"/>
      <c r="Y52" s="860"/>
    </row>
    <row r="53" spans="2:25" ht="12.95" customHeight="1">
      <c r="B53" s="85" t="s">
        <v>203</v>
      </c>
      <c r="C53" s="863" t="s">
        <v>34</v>
      </c>
      <c r="D53" s="864">
        <f>D25</f>
        <v>34</v>
      </c>
      <c r="E53" s="865"/>
      <c r="F53" s="867" t="s">
        <v>203</v>
      </c>
      <c r="G53" s="863" t="s">
        <v>22</v>
      </c>
      <c r="H53" s="864">
        <f>P25</f>
        <v>25</v>
      </c>
      <c r="I53" s="866"/>
      <c r="J53" s="867"/>
      <c r="K53" s="868" t="s">
        <v>28</v>
      </c>
      <c r="L53" s="869">
        <f>L14</f>
        <v>14</v>
      </c>
      <c r="M53" s="870"/>
      <c r="N53" s="867" t="s">
        <v>203</v>
      </c>
      <c r="O53" s="868" t="s">
        <v>23</v>
      </c>
      <c r="P53" s="310">
        <f>H36</f>
        <v>29</v>
      </c>
      <c r="R53" s="735"/>
      <c r="S53" s="735"/>
      <c r="T53" s="735"/>
      <c r="W53" s="861"/>
      <c r="X53" s="862"/>
      <c r="Y53" s="862"/>
    </row>
    <row r="54" spans="2:25" ht="12.95" customHeight="1">
      <c r="B54" s="97"/>
      <c r="C54" s="576" t="s">
        <v>325</v>
      </c>
      <c r="D54" s="577">
        <f>D47</f>
        <v>9</v>
      </c>
      <c r="E54" s="576"/>
      <c r="F54" s="577"/>
      <c r="G54" s="576" t="s">
        <v>1336</v>
      </c>
      <c r="H54" s="577">
        <f>L36</f>
        <v>14</v>
      </c>
      <c r="I54" s="312"/>
      <c r="J54" s="103" t="s">
        <v>201</v>
      </c>
      <c r="K54" s="313" t="s">
        <v>271</v>
      </c>
      <c r="L54" s="314">
        <f>D14</f>
        <v>23</v>
      </c>
      <c r="M54" s="315"/>
      <c r="N54" s="314"/>
      <c r="O54" s="313" t="s">
        <v>659</v>
      </c>
      <c r="P54" s="316">
        <f>L25</f>
        <v>16</v>
      </c>
      <c r="Q54" s="256"/>
      <c r="R54" s="733"/>
      <c r="S54" s="733"/>
      <c r="T54" s="733"/>
      <c r="W54" s="861"/>
      <c r="X54" s="862"/>
      <c r="Y54" s="862"/>
    </row>
    <row r="55" spans="2:25" ht="12.95" customHeight="1">
      <c r="B55" s="55"/>
      <c r="C55" s="55"/>
      <c r="D55" s="55"/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55"/>
      <c r="P55" s="55"/>
      <c r="R55" s="733"/>
      <c r="S55" s="733"/>
      <c r="T55" s="733"/>
      <c r="W55" s="861"/>
      <c r="X55" s="862"/>
      <c r="Y55" s="862"/>
    </row>
    <row r="56" spans="2:25" ht="12.95" customHeight="1">
      <c r="B56" s="638" t="s">
        <v>730</v>
      </c>
      <c r="C56" s="640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733"/>
      <c r="S56" s="733"/>
      <c r="T56" s="733"/>
      <c r="W56" s="861"/>
      <c r="X56" s="862"/>
      <c r="Y56" s="862"/>
    </row>
    <row r="57" spans="2:25" ht="12.95" customHeight="1">
      <c r="B57" s="108" t="s">
        <v>21</v>
      </c>
      <c r="C57" s="109"/>
      <c r="D57" s="61">
        <f>$P$14</f>
        <v>45</v>
      </c>
      <c r="E57" s="55"/>
      <c r="F57" s="592" t="s">
        <v>1489</v>
      </c>
      <c r="G57" s="630"/>
      <c r="H57" s="630"/>
      <c r="I57" s="630"/>
      <c r="J57" s="630"/>
      <c r="K57" s="630"/>
      <c r="L57" s="631"/>
      <c r="M57" s="55"/>
      <c r="N57" s="110" t="s">
        <v>216</v>
      </c>
      <c r="O57" s="74"/>
      <c r="P57" s="111"/>
      <c r="R57" s="733"/>
      <c r="S57" s="733"/>
      <c r="T57" s="733"/>
      <c r="W57" s="324"/>
    </row>
    <row r="58" spans="2:25" ht="12.95" customHeight="1">
      <c r="B58" s="108" t="s">
        <v>27</v>
      </c>
      <c r="C58" s="109"/>
      <c r="D58" s="61">
        <f>$H$14</f>
        <v>38</v>
      </c>
      <c r="E58" s="55"/>
      <c r="F58" s="592" t="s">
        <v>1490</v>
      </c>
      <c r="G58" s="630"/>
      <c r="H58" s="630"/>
      <c r="I58" s="630"/>
      <c r="J58" s="630"/>
      <c r="K58" s="630"/>
      <c r="L58" s="631"/>
      <c r="M58" s="55"/>
      <c r="N58" s="597" t="s">
        <v>1488</v>
      </c>
      <c r="O58" s="622"/>
      <c r="P58" s="113">
        <f>MAX(D6:D12,H6:H12,L6:L12,P6:P12,D17:D23,H17:H23,L17:L23,P17:P23,D28:D34,H28:H34,L28:L34,P28:P34,D39:D45,H39:H45,L39:L45,P39:P45)</f>
        <v>24</v>
      </c>
    </row>
    <row r="59" spans="2:25" ht="12.95" customHeight="1">
      <c r="B59" s="108" t="s">
        <v>24</v>
      </c>
      <c r="C59" s="109"/>
      <c r="D59" s="61">
        <f>$P$36</f>
        <v>35</v>
      </c>
      <c r="E59" s="55"/>
      <c r="F59" s="592" t="s">
        <v>1491</v>
      </c>
      <c r="G59" s="630"/>
      <c r="H59" s="630"/>
      <c r="I59" s="630"/>
      <c r="J59" s="630"/>
      <c r="K59" s="630"/>
      <c r="L59" s="631"/>
      <c r="M59" s="55"/>
      <c r="N59" s="110" t="s">
        <v>220</v>
      </c>
      <c r="O59" s="74"/>
      <c r="P59" s="111"/>
    </row>
    <row r="60" spans="2:25" ht="12.95" customHeight="1">
      <c r="B60" s="108" t="s">
        <v>34</v>
      </c>
      <c r="C60" s="109"/>
      <c r="D60" s="61">
        <f>$D$25</f>
        <v>34</v>
      </c>
      <c r="E60" s="55"/>
      <c r="F60" s="592" t="s">
        <v>1492</v>
      </c>
      <c r="G60" s="630"/>
      <c r="H60" s="630"/>
      <c r="I60" s="630"/>
      <c r="J60" s="630"/>
      <c r="K60" s="630"/>
      <c r="L60" s="631"/>
      <c r="M60" s="55"/>
      <c r="N60" s="597" t="s">
        <v>21</v>
      </c>
      <c r="O60" s="622"/>
      <c r="P60" s="113">
        <f>MAX(D14,H14,L14,P14,D25,H25,L25,P25,D36,H36,L36,P36,D47,H47,L47,P47)</f>
        <v>45</v>
      </c>
    </row>
    <row r="61" spans="2:25" ht="12.95" customHeight="1">
      <c r="B61" s="108" t="s">
        <v>30</v>
      </c>
      <c r="C61" s="109"/>
      <c r="D61" s="61">
        <f>$L$47</f>
        <v>30</v>
      </c>
      <c r="E61" s="55"/>
      <c r="F61" s="592" t="s">
        <v>1511</v>
      </c>
      <c r="G61" s="630"/>
      <c r="H61" s="630"/>
      <c r="I61" s="630"/>
      <c r="J61" s="630"/>
      <c r="K61" s="630"/>
      <c r="L61" s="631"/>
      <c r="M61" s="55"/>
      <c r="N61" s="116" t="s">
        <v>223</v>
      </c>
      <c r="O61" s="55"/>
      <c r="P61" s="117"/>
    </row>
    <row r="62" spans="2:25" ht="12.95" customHeight="1">
      <c r="B62" s="108" t="s">
        <v>23</v>
      </c>
      <c r="C62" s="109"/>
      <c r="D62" s="61">
        <f>$H$36</f>
        <v>29</v>
      </c>
      <c r="E62" s="55"/>
      <c r="F62" s="592" t="s">
        <v>1512</v>
      </c>
      <c r="G62" s="630"/>
      <c r="H62" s="630"/>
      <c r="I62" s="630"/>
      <c r="J62" s="630"/>
      <c r="K62" s="630"/>
      <c r="L62" s="631"/>
      <c r="M62" s="55"/>
      <c r="N62" s="597" t="s">
        <v>36</v>
      </c>
      <c r="O62" s="622"/>
      <c r="P62" s="832">
        <f>MIN(D14,H14,L14,P14,D25,H25,L25,P25,D36,H36,L36,P36,D47,H47,L47,P47)</f>
        <v>9</v>
      </c>
    </row>
    <row r="63" spans="2:25" ht="12.95" customHeight="1">
      <c r="B63" s="108" t="s">
        <v>41</v>
      </c>
      <c r="C63" s="109"/>
      <c r="D63" s="61">
        <f>$P$47</f>
        <v>27</v>
      </c>
      <c r="E63" s="55"/>
      <c r="F63" s="592" t="s">
        <v>1493</v>
      </c>
      <c r="G63" s="630"/>
      <c r="H63" s="630"/>
      <c r="I63" s="630"/>
      <c r="J63" s="630"/>
      <c r="K63" s="630"/>
      <c r="L63" s="631"/>
      <c r="M63" s="55"/>
      <c r="N63" s="110" t="s">
        <v>226</v>
      </c>
      <c r="O63" s="78"/>
      <c r="P63" s="81"/>
    </row>
    <row r="64" spans="2:25" ht="12.95" customHeight="1">
      <c r="B64" s="108" t="s">
        <v>22</v>
      </c>
      <c r="C64" s="109"/>
      <c r="D64" s="61">
        <f>$P$25</f>
        <v>25</v>
      </c>
      <c r="E64" s="55"/>
      <c r="F64" s="592" t="s">
        <v>1494</v>
      </c>
      <c r="G64" s="630"/>
      <c r="H64" s="630"/>
      <c r="I64" s="630"/>
      <c r="J64" s="630"/>
      <c r="K64" s="630"/>
      <c r="L64" s="631"/>
      <c r="M64" s="55"/>
      <c r="N64" s="597" t="s">
        <v>41</v>
      </c>
      <c r="O64" s="622"/>
      <c r="P64" s="209">
        <v>9</v>
      </c>
    </row>
    <row r="65" spans="2:19" ht="12.95" customHeight="1">
      <c r="B65" s="108" t="s">
        <v>33</v>
      </c>
      <c r="C65" s="109"/>
      <c r="D65" s="61">
        <f>$D$14</f>
        <v>23</v>
      </c>
      <c r="E65" s="55"/>
      <c r="F65" s="592" t="s">
        <v>1495</v>
      </c>
      <c r="G65" s="630"/>
      <c r="H65" s="630"/>
      <c r="I65" s="630"/>
      <c r="J65" s="630"/>
      <c r="K65" s="630"/>
      <c r="L65" s="631"/>
      <c r="M65" s="55"/>
      <c r="N65" s="55"/>
      <c r="O65" s="55"/>
      <c r="P65" s="55"/>
    </row>
    <row r="66" spans="2:19" ht="12.95" customHeight="1">
      <c r="B66" s="108" t="s">
        <v>40</v>
      </c>
      <c r="C66" s="109"/>
      <c r="D66" s="61">
        <f>$H$25</f>
        <v>20</v>
      </c>
      <c r="E66" s="55"/>
      <c r="F66" s="592" t="s">
        <v>1496</v>
      </c>
      <c r="G66" s="630"/>
      <c r="H66" s="630"/>
      <c r="I66" s="630"/>
      <c r="J66" s="630"/>
      <c r="K66" s="630"/>
      <c r="L66" s="631"/>
      <c r="M66" s="55"/>
      <c r="N66" s="722" t="s">
        <v>734</v>
      </c>
      <c r="O66" s="722"/>
      <c r="P66" s="723"/>
    </row>
    <row r="67" spans="2:19" ht="12.95" customHeight="1">
      <c r="B67" s="108" t="s">
        <v>42</v>
      </c>
      <c r="C67" s="109"/>
      <c r="D67" s="61">
        <f>$H$47</f>
        <v>18</v>
      </c>
      <c r="E67" s="55"/>
      <c r="F67" s="592" t="s">
        <v>1499</v>
      </c>
      <c r="G67" s="630"/>
      <c r="H67" s="630"/>
      <c r="I67" s="630"/>
      <c r="J67" s="630"/>
      <c r="K67" s="630"/>
      <c r="L67" s="631"/>
      <c r="M67" s="55"/>
      <c r="N67" s="726" t="s">
        <v>1504</v>
      </c>
      <c r="O67" s="838"/>
      <c r="P67" s="838"/>
      <c r="Q67" s="728" t="s">
        <v>726</v>
      </c>
      <c r="R67" s="732"/>
      <c r="S67" s="732"/>
    </row>
    <row r="68" spans="2:19" ht="12.95" customHeight="1">
      <c r="B68" s="108" t="s">
        <v>29</v>
      </c>
      <c r="C68" s="109"/>
      <c r="D68" s="61">
        <f>$L$25</f>
        <v>16</v>
      </c>
      <c r="E68" s="55"/>
      <c r="F68" s="592" t="s">
        <v>1497</v>
      </c>
      <c r="G68" s="630"/>
      <c r="H68" s="630"/>
      <c r="I68" s="630"/>
      <c r="J68" s="630"/>
      <c r="K68" s="630"/>
      <c r="L68" s="631"/>
      <c r="M68" s="55"/>
      <c r="N68" s="726" t="s">
        <v>1505</v>
      </c>
      <c r="O68" s="838"/>
      <c r="P68" s="838"/>
      <c r="Q68" s="728"/>
      <c r="R68" s="732"/>
      <c r="S68" s="732"/>
    </row>
    <row r="69" spans="2:19" ht="12.95" customHeight="1">
      <c r="B69" s="108" t="s">
        <v>35</v>
      </c>
      <c r="C69" s="109"/>
      <c r="D69" s="61">
        <f>$D$36</f>
        <v>15</v>
      </c>
      <c r="E69" s="55"/>
      <c r="F69" s="108" t="s">
        <v>1498</v>
      </c>
      <c r="G69" s="580"/>
      <c r="H69" s="580"/>
      <c r="I69" s="580"/>
      <c r="J69" s="580"/>
      <c r="K69" s="580"/>
      <c r="L69" s="109"/>
      <c r="M69" s="55"/>
      <c r="N69" s="726" t="s">
        <v>1506</v>
      </c>
      <c r="O69" s="838"/>
      <c r="P69" s="838"/>
      <c r="Q69" s="728"/>
      <c r="R69" s="732"/>
      <c r="S69" s="732"/>
    </row>
    <row r="70" spans="2:19" ht="12.95" customHeight="1">
      <c r="B70" s="108" t="s">
        <v>28</v>
      </c>
      <c r="C70" s="109"/>
      <c r="D70" s="61">
        <f>$L$14</f>
        <v>14</v>
      </c>
      <c r="E70" s="55"/>
      <c r="F70" s="108" t="s">
        <v>1514</v>
      </c>
      <c r="G70" s="580"/>
      <c r="H70" s="580"/>
      <c r="I70" s="580"/>
      <c r="J70" s="580"/>
      <c r="K70" s="580"/>
      <c r="L70" s="109"/>
      <c r="M70" s="55"/>
      <c r="N70" s="726" t="s">
        <v>1507</v>
      </c>
      <c r="O70" s="838"/>
      <c r="P70" s="838"/>
      <c r="Q70" s="728"/>
      <c r="R70" s="732"/>
      <c r="S70" s="732"/>
    </row>
    <row r="71" spans="2:19" ht="12.95" customHeight="1">
      <c r="B71" s="108" t="s">
        <v>39</v>
      </c>
      <c r="C71" s="109"/>
      <c r="D71" s="61">
        <f>$L$36</f>
        <v>14</v>
      </c>
      <c r="E71" s="55"/>
      <c r="F71" s="108" t="s">
        <v>1500</v>
      </c>
      <c r="G71" s="580"/>
      <c r="H71" s="580"/>
      <c r="I71" s="580"/>
      <c r="J71" s="580"/>
      <c r="K71" s="580"/>
      <c r="L71" s="109"/>
      <c r="M71" s="55"/>
      <c r="N71" s="727" t="s">
        <v>1508</v>
      </c>
      <c r="O71" s="840"/>
      <c r="P71" s="840"/>
      <c r="Q71" s="731" t="s">
        <v>727</v>
      </c>
      <c r="R71" s="732"/>
      <c r="S71" s="732"/>
    </row>
    <row r="72" spans="2:19" ht="12.95" customHeight="1">
      <c r="B72" s="108" t="s">
        <v>36</v>
      </c>
      <c r="C72" s="109"/>
      <c r="D72" s="61">
        <f>$D$47</f>
        <v>9</v>
      </c>
      <c r="E72" s="55"/>
      <c r="F72" s="741" t="s">
        <v>1501</v>
      </c>
      <c r="G72" s="596"/>
      <c r="H72" s="596"/>
      <c r="I72" s="596"/>
      <c r="J72" s="596"/>
      <c r="K72" s="596"/>
      <c r="L72" s="596"/>
      <c r="M72" s="55"/>
      <c r="N72" s="727" t="s">
        <v>1510</v>
      </c>
      <c r="O72" s="840"/>
      <c r="P72" s="840"/>
      <c r="Q72" s="731"/>
      <c r="R72" s="732"/>
      <c r="S72" s="732"/>
    </row>
    <row r="73" spans="2:19" ht="12.95" customHeight="1">
      <c r="B73" s="317"/>
      <c r="C73" s="317"/>
      <c r="D73" s="67"/>
      <c r="E73" s="55"/>
      <c r="M73" s="55"/>
      <c r="N73" s="720" t="s">
        <v>1513</v>
      </c>
      <c r="O73" s="844"/>
      <c r="P73" s="845"/>
      <c r="Q73" s="731"/>
      <c r="R73" s="732"/>
      <c r="S73" s="732"/>
    </row>
    <row r="74" spans="2:19" ht="12.95" customHeight="1">
      <c r="B74" s="212" t="s">
        <v>244</v>
      </c>
      <c r="C74" s="213"/>
      <c r="D74" s="214"/>
      <c r="E74" s="55"/>
      <c r="F74" s="120" t="s">
        <v>203</v>
      </c>
      <c r="G74" s="742" t="s">
        <v>245</v>
      </c>
      <c r="H74" s="742"/>
      <c r="I74" s="120">
        <v>4</v>
      </c>
      <c r="J74" s="120">
        <f>'wk15'!J74+I74</f>
        <v>54</v>
      </c>
      <c r="K74" s="592" t="s">
        <v>1502</v>
      </c>
      <c r="L74" s="631"/>
      <c r="M74" s="55"/>
      <c r="N74" s="720" t="s">
        <v>1509</v>
      </c>
      <c r="O74" s="844"/>
      <c r="P74" s="845"/>
      <c r="Q74" s="731"/>
      <c r="R74" s="732"/>
      <c r="S74" s="732"/>
    </row>
    <row r="75" spans="2:19" ht="12.95" customHeight="1">
      <c r="B75" s="592" t="s">
        <v>302</v>
      </c>
      <c r="C75" s="631"/>
      <c r="D75" s="6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4</v>
      </c>
      <c r="J75" s="318">
        <f>'wk15'!J75+I75</f>
        <v>50</v>
      </c>
      <c r="K75" s="592" t="s">
        <v>1503</v>
      </c>
      <c r="L75" s="631"/>
      <c r="M75" s="55"/>
      <c r="N75" s="738" t="s">
        <v>735</v>
      </c>
      <c r="O75" s="739"/>
      <c r="P75" s="740"/>
    </row>
    <row r="76" spans="2:19" ht="12.95" customHeight="1">
      <c r="E76" s="27"/>
    </row>
  </sheetData>
  <sortState xmlns:xlrd2="http://schemas.microsoft.com/office/spreadsheetml/2017/richdata2" ref="B57:D72">
    <sortCondition descending="1" ref="D72"/>
  </sortState>
  <mergeCells count="77">
    <mergeCell ref="W54:Y54"/>
    <mergeCell ref="W55:Y55"/>
    <mergeCell ref="W56:Y56"/>
    <mergeCell ref="W49:Y49"/>
    <mergeCell ref="W50:Y50"/>
    <mergeCell ref="W51:Y51"/>
    <mergeCell ref="W52:Y52"/>
    <mergeCell ref="W53:Y53"/>
    <mergeCell ref="N27:O27"/>
    <mergeCell ref="F63:L63"/>
    <mergeCell ref="F64:L64"/>
    <mergeCell ref="F68:L68"/>
    <mergeCell ref="N38:O38"/>
    <mergeCell ref="F65:L65"/>
    <mergeCell ref="F58:L58"/>
    <mergeCell ref="F61:L61"/>
    <mergeCell ref="F66:L66"/>
    <mergeCell ref="F62:L62"/>
    <mergeCell ref="N58:O58"/>
    <mergeCell ref="N60:O60"/>
    <mergeCell ref="N62:O62"/>
    <mergeCell ref="Q67:Q70"/>
    <mergeCell ref="Q71:Q74"/>
    <mergeCell ref="F72:L72"/>
    <mergeCell ref="N72:P72"/>
    <mergeCell ref="F67:L67"/>
    <mergeCell ref="G74:H74"/>
    <mergeCell ref="N75:P75"/>
    <mergeCell ref="G75:H75"/>
    <mergeCell ref="N73:P73"/>
    <mergeCell ref="N74:P74"/>
    <mergeCell ref="K75:L75"/>
    <mergeCell ref="K74:L74"/>
    <mergeCell ref="B1:C1"/>
    <mergeCell ref="F60:L60"/>
    <mergeCell ref="B56:C56"/>
    <mergeCell ref="F57:L57"/>
    <mergeCell ref="J38:K38"/>
    <mergeCell ref="F1:L2"/>
    <mergeCell ref="B3:E3"/>
    <mergeCell ref="F5:G5"/>
    <mergeCell ref="J5:K5"/>
    <mergeCell ref="B16:C16"/>
    <mergeCell ref="F16:G16"/>
    <mergeCell ref="B5:C5"/>
    <mergeCell ref="B27:C27"/>
    <mergeCell ref="J27:K27"/>
    <mergeCell ref="F27:G27"/>
    <mergeCell ref="F59:L59"/>
    <mergeCell ref="R16:S16"/>
    <mergeCell ref="B75:C75"/>
    <mergeCell ref="N64:O64"/>
    <mergeCell ref="J16:K16"/>
    <mergeCell ref="N16:O16"/>
    <mergeCell ref="R72:S72"/>
    <mergeCell ref="N66:P66"/>
    <mergeCell ref="R73:S73"/>
    <mergeCell ref="R74:S74"/>
    <mergeCell ref="N67:P67"/>
    <mergeCell ref="N68:P68"/>
    <mergeCell ref="N69:P69"/>
    <mergeCell ref="N70:P70"/>
    <mergeCell ref="N71:P71"/>
    <mergeCell ref="B38:C38"/>
    <mergeCell ref="F38:G38"/>
    <mergeCell ref="R55:T55"/>
    <mergeCell ref="R56:T56"/>
    <mergeCell ref="R57:T57"/>
    <mergeCell ref="S49:T49"/>
    <mergeCell ref="R52:T52"/>
    <mergeCell ref="R53:T53"/>
    <mergeCell ref="R54:T54"/>
    <mergeCell ref="R70:S70"/>
    <mergeCell ref="R71:S71"/>
    <mergeCell ref="R67:S67"/>
    <mergeCell ref="R68:S68"/>
    <mergeCell ref="R69:S69"/>
  </mergeCells>
  <pageMargins left="0" right="0" top="9.0000000000000024E-2" bottom="0" header="0.13" footer="0.5"/>
  <pageSetup paperSize="9" scale="75" orientation="portrait" r:id="rId1"/>
  <ignoredErrors>
    <ignoredError sqref="P5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A76"/>
  <sheetViews>
    <sheetView tabSelected="1" view="pageBreakPreview" topLeftCell="A53" zoomScale="180" workbookViewId="0">
      <selection activeCell="Z73" sqref="Z73"/>
    </sheetView>
  </sheetViews>
  <sheetFormatPr defaultRowHeight="12.75"/>
  <cols>
    <col min="1" max="2" width="3.7109375" customWidth="1"/>
    <col min="3" max="3" width="15.7109375" customWidth="1"/>
    <col min="4" max="4" width="5.285156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2" width="4.140625" customWidth="1"/>
    <col min="13" max="14" width="3.7109375" customWidth="1"/>
    <col min="15" max="15" width="15.7109375" customWidth="1"/>
    <col min="16" max="16" width="3.7109375" customWidth="1"/>
    <col min="17" max="17" width="3.42578125" customWidth="1"/>
    <col min="18" max="21" width="3.7109375" hidden="1" customWidth="1"/>
    <col min="22" max="26" width="3.7109375" customWidth="1"/>
  </cols>
  <sheetData>
    <row r="1" spans="2:20" ht="12.95" customHeight="1">
      <c r="B1" s="583">
        <v>2025</v>
      </c>
      <c r="C1" s="583"/>
      <c r="D1" s="54"/>
      <c r="E1" s="55"/>
      <c r="F1" s="585" t="s">
        <v>736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20" ht="12.95" customHeight="1">
      <c r="B2" s="54" t="s">
        <v>737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20" ht="12.95" customHeight="1">
      <c r="B3" s="583" t="s">
        <v>62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20" ht="12.95" customHeight="1">
      <c r="B4" s="55"/>
      <c r="C4" s="55"/>
      <c r="D4" s="55"/>
      <c r="E4" s="55"/>
      <c r="F4" s="55"/>
      <c r="G4" s="55"/>
      <c r="H4" s="55"/>
      <c r="I4" s="55"/>
      <c r="J4" s="55"/>
      <c r="K4" s="118"/>
      <c r="L4" s="55"/>
      <c r="M4" s="55"/>
      <c r="N4" s="55"/>
      <c r="O4" s="55"/>
      <c r="P4" s="55"/>
    </row>
    <row r="5" spans="2:20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879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R5" s="729"/>
      <c r="S5" s="729"/>
      <c r="T5" s="291"/>
    </row>
    <row r="6" spans="2:20" ht="12.95" customHeight="1">
      <c r="B6" s="59" t="s">
        <v>65</v>
      </c>
      <c r="C6" s="60" t="s">
        <v>409</v>
      </c>
      <c r="D6" s="61">
        <v>6</v>
      </c>
      <c r="E6" s="55"/>
      <c r="F6" s="59" t="s">
        <v>65</v>
      </c>
      <c r="G6" s="60" t="s">
        <v>649</v>
      </c>
      <c r="H6" s="61">
        <v>3</v>
      </c>
      <c r="I6" s="55"/>
      <c r="J6" s="59" t="s">
        <v>65</v>
      </c>
      <c r="K6" s="60" t="s">
        <v>68</v>
      </c>
      <c r="L6" s="61">
        <v>0</v>
      </c>
      <c r="M6" s="55"/>
      <c r="N6" s="59" t="s">
        <v>65</v>
      </c>
      <c r="O6" s="60" t="s">
        <v>69</v>
      </c>
      <c r="P6" s="61">
        <v>3</v>
      </c>
      <c r="R6" s="55"/>
      <c r="S6" s="55"/>
      <c r="T6" s="67"/>
    </row>
    <row r="7" spans="2:20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72</v>
      </c>
      <c r="H7" s="61">
        <v>12</v>
      </c>
      <c r="I7" s="55"/>
      <c r="J7" s="59" t="s">
        <v>70</v>
      </c>
      <c r="K7" s="60" t="s">
        <v>699</v>
      </c>
      <c r="L7" s="61">
        <v>6</v>
      </c>
      <c r="M7" s="55"/>
      <c r="N7" s="59" t="s">
        <v>70</v>
      </c>
      <c r="O7" s="60" t="s">
        <v>74</v>
      </c>
      <c r="P7" s="61">
        <v>0</v>
      </c>
      <c r="R7" s="55"/>
      <c r="S7" s="55"/>
      <c r="T7" s="67"/>
    </row>
    <row r="8" spans="2:20" ht="12.95" customHeight="1">
      <c r="B8" s="59" t="s">
        <v>70</v>
      </c>
      <c r="C8" s="60" t="s">
        <v>606</v>
      </c>
      <c r="D8" s="61">
        <v>0</v>
      </c>
      <c r="E8" s="55"/>
      <c r="F8" s="59" t="s">
        <v>70</v>
      </c>
      <c r="G8" s="60" t="s">
        <v>76</v>
      </c>
      <c r="H8" s="61">
        <v>0</v>
      </c>
      <c r="I8" s="55"/>
      <c r="J8" s="59" t="s">
        <v>70</v>
      </c>
      <c r="K8" s="60" t="s">
        <v>1295</v>
      </c>
      <c r="L8" s="61">
        <v>0</v>
      </c>
      <c r="M8" s="55"/>
      <c r="N8" s="59" t="s">
        <v>70</v>
      </c>
      <c r="O8" s="60" t="s">
        <v>78</v>
      </c>
      <c r="P8" s="61">
        <v>0</v>
      </c>
      <c r="R8" s="55"/>
      <c r="S8" s="55"/>
      <c r="T8" s="67"/>
    </row>
    <row r="9" spans="2:20" ht="12.95" customHeight="1">
      <c r="B9" s="59" t="s">
        <v>79</v>
      </c>
      <c r="C9" s="60" t="s">
        <v>88</v>
      </c>
      <c r="D9" s="61">
        <v>0</v>
      </c>
      <c r="E9" s="55"/>
      <c r="F9" s="59" t="s">
        <v>79</v>
      </c>
      <c r="G9" s="60" t="s">
        <v>89</v>
      </c>
      <c r="H9" s="61">
        <v>0</v>
      </c>
      <c r="I9" s="55"/>
      <c r="J9" s="59" t="s">
        <v>79</v>
      </c>
      <c r="K9" s="60" t="s">
        <v>1327</v>
      </c>
      <c r="L9" s="61">
        <v>0</v>
      </c>
      <c r="M9" s="55"/>
      <c r="N9" s="59" t="s">
        <v>79</v>
      </c>
      <c r="O9" s="60" t="s">
        <v>83</v>
      </c>
      <c r="P9" s="61">
        <v>3</v>
      </c>
      <c r="R9" s="55"/>
      <c r="S9" s="55"/>
      <c r="T9" s="67"/>
    </row>
    <row r="10" spans="2:20" ht="12.95" customHeight="1">
      <c r="B10" s="59" t="s">
        <v>79</v>
      </c>
      <c r="C10" s="60" t="s">
        <v>308</v>
      </c>
      <c r="D10" s="61">
        <v>0</v>
      </c>
      <c r="E10" s="55"/>
      <c r="F10" s="59" t="s">
        <v>79</v>
      </c>
      <c r="G10" s="60" t="s">
        <v>85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359</v>
      </c>
      <c r="P10" s="61">
        <v>0</v>
      </c>
      <c r="R10" s="55"/>
      <c r="S10" s="55"/>
      <c r="T10" s="67"/>
    </row>
    <row r="11" spans="2:20" ht="12.95" customHeight="1">
      <c r="B11" s="59" t="s">
        <v>79</v>
      </c>
      <c r="C11" s="60" t="s">
        <v>80</v>
      </c>
      <c r="D11" s="61">
        <v>3</v>
      </c>
      <c r="E11" s="55"/>
      <c r="F11" s="59" t="s">
        <v>79</v>
      </c>
      <c r="G11" s="60" t="s">
        <v>556</v>
      </c>
      <c r="H11" s="61">
        <v>0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791</v>
      </c>
      <c r="P11" s="61">
        <v>0</v>
      </c>
      <c r="R11" s="55"/>
      <c r="S11" s="55"/>
      <c r="T11" s="67"/>
    </row>
    <row r="12" spans="2:20" ht="12.95" customHeight="1">
      <c r="B12" s="59" t="s">
        <v>92</v>
      </c>
      <c r="C12" s="55" t="s">
        <v>93</v>
      </c>
      <c r="D12" s="61">
        <v>10</v>
      </c>
      <c r="E12" s="55"/>
      <c r="F12" s="59" t="s">
        <v>92</v>
      </c>
      <c r="G12" s="60" t="s">
        <v>700</v>
      </c>
      <c r="H12" s="61">
        <v>16</v>
      </c>
      <c r="I12" s="55"/>
      <c r="J12" s="59" t="s">
        <v>92</v>
      </c>
      <c r="K12" s="60" t="s">
        <v>95</v>
      </c>
      <c r="L12" s="61">
        <v>13</v>
      </c>
      <c r="M12" s="55"/>
      <c r="N12" s="59" t="s">
        <v>92</v>
      </c>
      <c r="O12" s="60" t="s">
        <v>651</v>
      </c>
      <c r="P12" s="61">
        <v>3</v>
      </c>
      <c r="R12" s="55"/>
      <c r="S12" s="55"/>
      <c r="T12" s="67"/>
    </row>
    <row r="13" spans="2:20" ht="12.95" customHeight="1">
      <c r="B13" s="59" t="s">
        <v>97</v>
      </c>
      <c r="C13" s="60" t="s">
        <v>256</v>
      </c>
      <c r="D13" s="61">
        <v>0</v>
      </c>
      <c r="E13" s="55"/>
      <c r="F13" s="59" t="s">
        <v>97</v>
      </c>
      <c r="G13" s="60" t="s">
        <v>360</v>
      </c>
      <c r="H13" s="61">
        <v>6</v>
      </c>
      <c r="I13" s="55"/>
      <c r="J13" s="59" t="s">
        <v>97</v>
      </c>
      <c r="K13" s="60" t="s">
        <v>311</v>
      </c>
      <c r="L13" s="61">
        <v>18</v>
      </c>
      <c r="M13" s="55"/>
      <c r="N13" s="59" t="s">
        <v>97</v>
      </c>
      <c r="O13" s="60" t="s">
        <v>312</v>
      </c>
      <c r="P13" s="61">
        <v>0</v>
      </c>
      <c r="R13" s="55"/>
      <c r="S13" s="55"/>
      <c r="T13" s="67"/>
    </row>
    <row r="14" spans="2:20" ht="12.95" customHeight="1">
      <c r="B14" s="59"/>
      <c r="C14" s="64" t="s">
        <v>102</v>
      </c>
      <c r="D14" s="198">
        <f>SUM(D6:D13)</f>
        <v>19</v>
      </c>
      <c r="E14" s="55"/>
      <c r="F14" s="59"/>
      <c r="G14" s="66" t="s">
        <v>102</v>
      </c>
      <c r="H14" s="198">
        <f>SUM(H6:H13)</f>
        <v>37</v>
      </c>
      <c r="I14" s="55"/>
      <c r="J14" s="59"/>
      <c r="K14" s="64" t="s">
        <v>102</v>
      </c>
      <c r="L14" s="198">
        <f>SUM(L6:L13)</f>
        <v>37</v>
      </c>
      <c r="M14" s="55"/>
      <c r="N14" s="59"/>
      <c r="O14" s="64" t="s">
        <v>102</v>
      </c>
      <c r="P14" s="198">
        <f>SUM(P6:P13)</f>
        <v>9</v>
      </c>
      <c r="R14" s="55"/>
      <c r="S14" s="132"/>
      <c r="T14" s="67"/>
    </row>
    <row r="15" spans="2:20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R15" s="292"/>
      <c r="S15" s="55"/>
      <c r="T15" s="55"/>
    </row>
    <row r="16" spans="2:20" ht="12.95" customHeight="1">
      <c r="B16" s="628" t="s">
        <v>34</v>
      </c>
      <c r="C16" s="629"/>
      <c r="D16" s="879" t="s">
        <v>64</v>
      </c>
      <c r="E16" s="55"/>
      <c r="F16" s="628" t="s">
        <v>40</v>
      </c>
      <c r="G16" s="629"/>
      <c r="H16" s="258" t="s">
        <v>313</v>
      </c>
      <c r="I16" s="55"/>
      <c r="J16" s="628" t="s">
        <v>29</v>
      </c>
      <c r="K16" s="629"/>
      <c r="L16" s="258" t="s">
        <v>64</v>
      </c>
      <c r="M16" s="55"/>
      <c r="N16" s="628" t="s">
        <v>22</v>
      </c>
      <c r="O16" s="629"/>
      <c r="P16" s="56" t="s">
        <v>64</v>
      </c>
      <c r="R16" s="729"/>
      <c r="S16" s="729"/>
      <c r="T16" s="291"/>
    </row>
    <row r="17" spans="2:20" ht="12.95" customHeight="1">
      <c r="B17" s="59" t="s">
        <v>65</v>
      </c>
      <c r="C17" s="60" t="s">
        <v>793</v>
      </c>
      <c r="D17" s="61">
        <v>9</v>
      </c>
      <c r="E17" s="55"/>
      <c r="F17" s="59" t="s">
        <v>65</v>
      </c>
      <c r="G17" s="579" t="s">
        <v>105</v>
      </c>
      <c r="H17" s="61">
        <v>0</v>
      </c>
      <c r="I17" s="55"/>
      <c r="J17" s="59" t="s">
        <v>65</v>
      </c>
      <c r="K17" s="60" t="s">
        <v>776</v>
      </c>
      <c r="L17" s="61">
        <v>9</v>
      </c>
      <c r="M17" s="55"/>
      <c r="N17" s="59" t="s">
        <v>65</v>
      </c>
      <c r="O17" s="158" t="s">
        <v>512</v>
      </c>
      <c r="P17" s="61">
        <v>6</v>
      </c>
      <c r="R17" s="55"/>
      <c r="S17" s="55"/>
      <c r="T17" s="67"/>
    </row>
    <row r="18" spans="2:20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557</v>
      </c>
      <c r="H18" s="61">
        <v>3</v>
      </c>
      <c r="I18" s="55"/>
      <c r="J18" s="59" t="s">
        <v>70</v>
      </c>
      <c r="K18" s="60" t="s">
        <v>110</v>
      </c>
      <c r="L18" s="61">
        <v>0</v>
      </c>
      <c r="M18" s="55"/>
      <c r="N18" s="59" t="s">
        <v>70</v>
      </c>
      <c r="O18" s="158" t="s">
        <v>607</v>
      </c>
      <c r="P18" s="61">
        <v>0</v>
      </c>
      <c r="R18" s="55"/>
      <c r="S18" s="55"/>
      <c r="T18" s="67"/>
    </row>
    <row r="19" spans="2:20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109</v>
      </c>
      <c r="H19" s="61">
        <v>3</v>
      </c>
      <c r="I19" s="55"/>
      <c r="J19" s="59" t="s">
        <v>70</v>
      </c>
      <c r="K19" s="60" t="s">
        <v>314</v>
      </c>
      <c r="L19" s="61">
        <v>0</v>
      </c>
      <c r="M19" s="55"/>
      <c r="N19" s="59" t="s">
        <v>70</v>
      </c>
      <c r="O19" s="158" t="s">
        <v>702</v>
      </c>
      <c r="P19" s="61">
        <v>0</v>
      </c>
      <c r="R19" s="55"/>
      <c r="S19" s="55"/>
      <c r="T19" s="67"/>
    </row>
    <row r="20" spans="2:20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122</v>
      </c>
      <c r="L20" s="61">
        <v>0</v>
      </c>
      <c r="M20" s="55"/>
      <c r="N20" s="59" t="s">
        <v>79</v>
      </c>
      <c r="O20" s="397" t="s">
        <v>316</v>
      </c>
      <c r="P20" s="61">
        <v>0</v>
      </c>
      <c r="R20" s="55"/>
      <c r="S20" s="55"/>
      <c r="T20" s="67"/>
    </row>
    <row r="21" spans="2:20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466</v>
      </c>
      <c r="H21" s="61">
        <v>0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123</v>
      </c>
      <c r="P21" s="61">
        <v>0</v>
      </c>
      <c r="R21" s="55"/>
      <c r="S21" s="55"/>
      <c r="T21" s="67"/>
    </row>
    <row r="22" spans="2:20" ht="12.95" customHeight="1">
      <c r="B22" s="59" t="s">
        <v>79</v>
      </c>
      <c r="C22" s="60" t="s">
        <v>558</v>
      </c>
      <c r="D22" s="61">
        <v>0</v>
      </c>
      <c r="E22" s="55"/>
      <c r="F22" s="59" t="s">
        <v>79</v>
      </c>
      <c r="G22" s="60" t="s">
        <v>121</v>
      </c>
      <c r="H22" s="61">
        <v>0</v>
      </c>
      <c r="I22" s="55"/>
      <c r="J22" s="59" t="s">
        <v>79</v>
      </c>
      <c r="K22" s="60" t="s">
        <v>608</v>
      </c>
      <c r="L22" s="61">
        <v>0</v>
      </c>
      <c r="M22" s="55"/>
      <c r="N22" s="59" t="s">
        <v>79</v>
      </c>
      <c r="O22" s="247" t="s">
        <v>801</v>
      </c>
      <c r="P22" s="61">
        <v>0</v>
      </c>
      <c r="R22" s="55"/>
      <c r="S22" s="55"/>
      <c r="T22" s="67"/>
    </row>
    <row r="23" spans="2:20" ht="12.95" customHeight="1">
      <c r="B23" s="59" t="s">
        <v>92</v>
      </c>
      <c r="C23" s="60" t="s">
        <v>128</v>
      </c>
      <c r="D23" s="61">
        <v>3</v>
      </c>
      <c r="E23" s="55"/>
      <c r="F23" s="59" t="s">
        <v>92</v>
      </c>
      <c r="G23" s="60" t="s">
        <v>129</v>
      </c>
      <c r="H23" s="61">
        <v>23</v>
      </c>
      <c r="I23" s="55"/>
      <c r="J23" s="59" t="s">
        <v>92</v>
      </c>
      <c r="K23" s="60" t="s">
        <v>130</v>
      </c>
      <c r="L23" s="61">
        <v>5</v>
      </c>
      <c r="M23" s="55"/>
      <c r="N23" s="59" t="s">
        <v>92</v>
      </c>
      <c r="O23" s="158" t="s">
        <v>1326</v>
      </c>
      <c r="P23" s="61">
        <v>2</v>
      </c>
      <c r="R23" s="55"/>
      <c r="S23" s="55"/>
      <c r="T23" s="67"/>
    </row>
    <row r="24" spans="2:20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135</v>
      </c>
      <c r="P24" s="61">
        <v>0</v>
      </c>
      <c r="R24" s="55"/>
      <c r="S24" s="55"/>
      <c r="T24" s="67"/>
    </row>
    <row r="25" spans="2:20" ht="12.95" customHeight="1">
      <c r="B25" s="59"/>
      <c r="C25" s="64" t="s">
        <v>102</v>
      </c>
      <c r="D25" s="198">
        <f>SUM(D17:D24)</f>
        <v>15</v>
      </c>
      <c r="E25" s="55"/>
      <c r="F25" s="59"/>
      <c r="G25" s="66" t="s">
        <v>102</v>
      </c>
      <c r="H25" s="198">
        <f>SUM(H17:H24)</f>
        <v>29</v>
      </c>
      <c r="I25" s="55"/>
      <c r="J25" s="59"/>
      <c r="K25" s="64" t="s">
        <v>102</v>
      </c>
      <c r="L25" s="198">
        <f>SUM(L17:L24)</f>
        <v>14</v>
      </c>
      <c r="M25" s="55"/>
      <c r="N25" s="59"/>
      <c r="O25" s="64" t="s">
        <v>102</v>
      </c>
      <c r="P25" s="198">
        <f>SUM(P17:P24)</f>
        <v>8</v>
      </c>
      <c r="R25" s="55"/>
      <c r="S25" s="132"/>
      <c r="T25" s="67"/>
    </row>
    <row r="26" spans="2:20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20" ht="12.95" customHeight="1">
      <c r="B27" s="628" t="s">
        <v>35</v>
      </c>
      <c r="C27" s="629"/>
      <c r="D27" s="258" t="s">
        <v>313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258" t="s">
        <v>313</v>
      </c>
      <c r="M27" s="55"/>
      <c r="N27" s="628" t="s">
        <v>24</v>
      </c>
      <c r="O27" s="629"/>
      <c r="P27" s="56" t="s">
        <v>64</v>
      </c>
      <c r="Q27" s="326"/>
    </row>
    <row r="28" spans="2:20" ht="12.95" customHeight="1">
      <c r="B28" s="59" t="s">
        <v>65</v>
      </c>
      <c r="C28" s="60" t="s">
        <v>136</v>
      </c>
      <c r="D28" s="61">
        <v>3</v>
      </c>
      <c r="E28" s="55"/>
      <c r="F28" s="59" t="s">
        <v>65</v>
      </c>
      <c r="G28" s="60" t="s">
        <v>703</v>
      </c>
      <c r="H28" s="61">
        <v>0</v>
      </c>
      <c r="I28" s="55"/>
      <c r="J28" s="59" t="s">
        <v>65</v>
      </c>
      <c r="K28" s="579" t="s">
        <v>258</v>
      </c>
      <c r="L28" s="61">
        <v>12</v>
      </c>
      <c r="M28" s="55"/>
      <c r="N28" s="59" t="s">
        <v>65</v>
      </c>
      <c r="O28" s="60" t="s">
        <v>780</v>
      </c>
      <c r="P28" s="61">
        <v>0</v>
      </c>
      <c r="Q28" s="327"/>
    </row>
    <row r="29" spans="2:20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115</v>
      </c>
      <c r="H29" s="61">
        <v>0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60" t="s">
        <v>143</v>
      </c>
      <c r="P29" s="61">
        <v>0</v>
      </c>
      <c r="Q29" s="327"/>
    </row>
    <row r="30" spans="2:20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809</v>
      </c>
      <c r="H30" s="61">
        <v>2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147</v>
      </c>
      <c r="P30" s="61">
        <v>6</v>
      </c>
      <c r="Q30" s="327"/>
    </row>
    <row r="31" spans="2:20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1324</v>
      </c>
      <c r="H31" s="61">
        <v>0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0</v>
      </c>
      <c r="Q31" s="327"/>
    </row>
    <row r="32" spans="2:20" ht="12.95" customHeight="1">
      <c r="B32" s="59" t="s">
        <v>79</v>
      </c>
      <c r="C32" s="60" t="s">
        <v>419</v>
      </c>
      <c r="D32" s="61">
        <v>0</v>
      </c>
      <c r="E32" s="55"/>
      <c r="F32" s="59" t="s">
        <v>79</v>
      </c>
      <c r="G32" s="60" t="s">
        <v>259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653</v>
      </c>
      <c r="P32" s="61">
        <v>0</v>
      </c>
      <c r="Q32" s="327"/>
    </row>
    <row r="33" spans="2:17" ht="12.95" customHeight="1">
      <c r="B33" s="59" t="s">
        <v>79</v>
      </c>
      <c r="C33" s="60" t="s">
        <v>156</v>
      </c>
      <c r="D33" s="61">
        <v>0</v>
      </c>
      <c r="E33" s="55"/>
      <c r="F33" s="59" t="s">
        <v>79</v>
      </c>
      <c r="G33" s="60" t="s">
        <v>654</v>
      </c>
      <c r="H33" s="61">
        <v>0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155</v>
      </c>
      <c r="P33" s="61">
        <v>0</v>
      </c>
      <c r="Q33" s="327"/>
    </row>
    <row r="34" spans="2:17" ht="12.95" customHeight="1">
      <c r="B34" s="59" t="s">
        <v>92</v>
      </c>
      <c r="C34" s="60" t="s">
        <v>562</v>
      </c>
      <c r="D34" s="61">
        <v>11</v>
      </c>
      <c r="E34" s="55"/>
      <c r="F34" s="59" t="s">
        <v>92</v>
      </c>
      <c r="G34" s="60" t="s">
        <v>261</v>
      </c>
      <c r="H34" s="61">
        <v>6</v>
      </c>
      <c r="I34" s="55"/>
      <c r="J34" s="59" t="s">
        <v>92</v>
      </c>
      <c r="K34" s="60" t="s">
        <v>655</v>
      </c>
      <c r="L34" s="61">
        <v>0</v>
      </c>
      <c r="M34" s="55"/>
      <c r="N34" s="59" t="s">
        <v>92</v>
      </c>
      <c r="O34" s="60" t="s">
        <v>163</v>
      </c>
      <c r="P34" s="61">
        <v>17</v>
      </c>
      <c r="Q34" s="327"/>
    </row>
    <row r="35" spans="2:17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  <c r="Q35" s="327"/>
    </row>
    <row r="36" spans="2:17" ht="12.95" customHeight="1">
      <c r="B36" s="59"/>
      <c r="C36" s="64" t="s">
        <v>102</v>
      </c>
      <c r="D36" s="198">
        <f>SUM(D28:D35)</f>
        <v>14</v>
      </c>
      <c r="E36" s="55"/>
      <c r="F36" s="59"/>
      <c r="G36" s="64" t="s">
        <v>102</v>
      </c>
      <c r="H36" s="198">
        <f>SUM(H28:H35)</f>
        <v>8</v>
      </c>
      <c r="I36" s="55"/>
      <c r="J36" s="59"/>
      <c r="K36" s="64" t="s">
        <v>102</v>
      </c>
      <c r="L36" s="198">
        <f>SUM(L28:L35)</f>
        <v>12</v>
      </c>
      <c r="M36" s="55"/>
      <c r="N36" s="60"/>
      <c r="O36" s="66" t="s">
        <v>102</v>
      </c>
      <c r="P36" s="198">
        <f>SUM(P28:P35)</f>
        <v>23</v>
      </c>
      <c r="Q36" s="327"/>
    </row>
    <row r="37" spans="2:17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  <c r="Q37" s="327"/>
    </row>
    <row r="38" spans="2:17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  <c r="Q38" s="326"/>
    </row>
    <row r="39" spans="2:17" ht="12.95" customHeight="1">
      <c r="B39" s="59" t="s">
        <v>65</v>
      </c>
      <c r="C39" s="60" t="s">
        <v>168</v>
      </c>
      <c r="D39" s="61">
        <v>6</v>
      </c>
      <c r="E39" s="55"/>
      <c r="F39" s="59" t="s">
        <v>65</v>
      </c>
      <c r="G39" s="60" t="s">
        <v>169</v>
      </c>
      <c r="H39" s="61">
        <v>9</v>
      </c>
      <c r="I39" s="55"/>
      <c r="J39" s="59" t="s">
        <v>65</v>
      </c>
      <c r="K39" s="60" t="s">
        <v>516</v>
      </c>
      <c r="L39" s="61">
        <v>9</v>
      </c>
      <c r="M39" s="55"/>
      <c r="N39" s="59" t="s">
        <v>65</v>
      </c>
      <c r="O39" s="60" t="s">
        <v>171</v>
      </c>
      <c r="P39" s="61">
        <v>0</v>
      </c>
      <c r="Q39" s="327"/>
    </row>
    <row r="40" spans="2:17" ht="12.95" customHeight="1">
      <c r="B40" s="59" t="s">
        <v>70</v>
      </c>
      <c r="C40" s="60" t="s">
        <v>172</v>
      </c>
      <c r="D40" s="61">
        <v>3</v>
      </c>
      <c r="E40" s="55"/>
      <c r="F40" s="59" t="s">
        <v>70</v>
      </c>
      <c r="G40" s="60" t="s">
        <v>616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0</v>
      </c>
      <c r="Q40" s="327"/>
    </row>
    <row r="41" spans="2:17" ht="12.95" customHeight="1">
      <c r="B41" s="59" t="s">
        <v>70</v>
      </c>
      <c r="C41" s="60" t="s">
        <v>176</v>
      </c>
      <c r="D41" s="61">
        <v>0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174</v>
      </c>
      <c r="L41" s="61">
        <v>0</v>
      </c>
      <c r="M41" s="55"/>
      <c r="N41" s="59" t="s">
        <v>70</v>
      </c>
      <c r="O41" s="60" t="s">
        <v>564</v>
      </c>
      <c r="P41" s="61">
        <v>15</v>
      </c>
      <c r="Q41" s="327"/>
    </row>
    <row r="42" spans="2:17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61">
        <v>3</v>
      </c>
      <c r="Q42" s="327"/>
    </row>
    <row r="43" spans="2:17" ht="12.95" customHeight="1">
      <c r="B43" s="59" t="s">
        <v>79</v>
      </c>
      <c r="C43" s="60" t="s">
        <v>188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817</v>
      </c>
      <c r="P43" s="61">
        <v>0</v>
      </c>
      <c r="Q43" s="327"/>
    </row>
    <row r="44" spans="2:17" ht="12.95" customHeight="1">
      <c r="B44" s="59" t="s">
        <v>79</v>
      </c>
      <c r="C44" s="60" t="s">
        <v>566</v>
      </c>
      <c r="D44" s="61">
        <v>0</v>
      </c>
      <c r="E44" s="55"/>
      <c r="F44" s="59" t="s">
        <v>79</v>
      </c>
      <c r="G44" s="60" t="s">
        <v>370</v>
      </c>
      <c r="H44" s="61">
        <v>0</v>
      </c>
      <c r="I44" s="55"/>
      <c r="J44" s="59" t="s">
        <v>79</v>
      </c>
      <c r="K44" s="60" t="s">
        <v>567</v>
      </c>
      <c r="L44" s="61">
        <v>0</v>
      </c>
      <c r="M44" s="55"/>
      <c r="N44" s="59" t="s">
        <v>79</v>
      </c>
      <c r="O44" s="60" t="s">
        <v>1323</v>
      </c>
      <c r="P44" s="61">
        <v>3</v>
      </c>
      <c r="Q44" s="327"/>
    </row>
    <row r="45" spans="2:17" ht="12.95" customHeight="1">
      <c r="B45" s="59" t="s">
        <v>92</v>
      </c>
      <c r="C45" s="60" t="s">
        <v>192</v>
      </c>
      <c r="D45" s="61">
        <v>18</v>
      </c>
      <c r="E45" s="55"/>
      <c r="F45" s="59" t="s">
        <v>92</v>
      </c>
      <c r="G45" s="60" t="s">
        <v>193</v>
      </c>
      <c r="H45" s="61">
        <v>3</v>
      </c>
      <c r="I45" s="55"/>
      <c r="J45" s="59" t="s">
        <v>92</v>
      </c>
      <c r="K45" s="60" t="s">
        <v>194</v>
      </c>
      <c r="L45" s="61">
        <v>5</v>
      </c>
      <c r="M45" s="55"/>
      <c r="N45" s="59" t="s">
        <v>92</v>
      </c>
      <c r="O45" s="60" t="s">
        <v>195</v>
      </c>
      <c r="P45" s="61">
        <v>7</v>
      </c>
      <c r="Q45" s="327"/>
    </row>
    <row r="46" spans="2:17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  <c r="Q46" s="327"/>
    </row>
    <row r="47" spans="2:17" ht="12.95" customHeight="1">
      <c r="B47" s="59"/>
      <c r="C47" s="64" t="s">
        <v>102</v>
      </c>
      <c r="D47" s="198">
        <f>SUM(D39:D46)</f>
        <v>27</v>
      </c>
      <c r="E47" s="55"/>
      <c r="F47" s="59"/>
      <c r="G47" s="64" t="s">
        <v>102</v>
      </c>
      <c r="H47" s="198">
        <f>SUM(H39:H46)</f>
        <v>12</v>
      </c>
      <c r="I47" s="55"/>
      <c r="J47" s="59"/>
      <c r="K47" s="64" t="s">
        <v>102</v>
      </c>
      <c r="L47" s="198">
        <f>SUM(L39:L46)</f>
        <v>14</v>
      </c>
      <c r="M47" s="55"/>
      <c r="N47" s="59"/>
      <c r="O47" s="64" t="s">
        <v>102</v>
      </c>
      <c r="P47" s="198">
        <f>SUM(P39:P46)</f>
        <v>28</v>
      </c>
      <c r="Q47" s="327"/>
    </row>
    <row r="48" spans="2:17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7" ht="12.95" customHeight="1">
      <c r="B49" s="210" t="s">
        <v>200</v>
      </c>
      <c r="C49" s="199"/>
      <c r="D49" s="199"/>
      <c r="E49" s="199"/>
      <c r="F49" s="199" t="s">
        <v>726</v>
      </c>
      <c r="G49" s="199"/>
      <c r="H49" s="199"/>
      <c r="I49" s="296"/>
      <c r="J49" s="297"/>
      <c r="K49" s="298"/>
      <c r="L49" s="298"/>
      <c r="M49" s="298" t="s">
        <v>727</v>
      </c>
      <c r="N49" s="298"/>
      <c r="O49" s="299" t="s">
        <v>737</v>
      </c>
      <c r="P49" s="300"/>
      <c r="S49" s="734"/>
      <c r="T49" s="734"/>
    </row>
    <row r="50" spans="2:27" ht="12.95" customHeight="1">
      <c r="B50" s="169" t="s">
        <v>203</v>
      </c>
      <c r="C50" s="578" t="s">
        <v>34</v>
      </c>
      <c r="D50" s="575">
        <f>D25</f>
        <v>15</v>
      </c>
      <c r="E50" s="574"/>
      <c r="F50" s="79" t="s">
        <v>203</v>
      </c>
      <c r="G50" s="578" t="s">
        <v>30</v>
      </c>
      <c r="H50" s="575">
        <f>L47</f>
        <v>14</v>
      </c>
      <c r="I50" s="328"/>
      <c r="J50" s="80"/>
      <c r="K50" s="302" t="s">
        <v>33</v>
      </c>
      <c r="L50" s="303">
        <f>D14</f>
        <v>19</v>
      </c>
      <c r="M50" s="304"/>
      <c r="N50" s="302"/>
      <c r="O50" s="302" t="s">
        <v>23</v>
      </c>
      <c r="P50" s="305">
        <f>H36</f>
        <v>8</v>
      </c>
      <c r="Q50" s="307"/>
      <c r="R50" s="307"/>
      <c r="S50" s="232"/>
      <c r="T50" s="323"/>
    </row>
    <row r="51" spans="2:27" ht="12.95" customHeight="1">
      <c r="B51" s="85"/>
      <c r="C51" s="863" t="s">
        <v>373</v>
      </c>
      <c r="D51" s="864">
        <f>P14</f>
        <v>9</v>
      </c>
      <c r="E51" s="864"/>
      <c r="F51" s="864"/>
      <c r="G51" s="863" t="s">
        <v>207</v>
      </c>
      <c r="H51" s="864">
        <f>P25</f>
        <v>8</v>
      </c>
      <c r="I51" s="877"/>
      <c r="J51" s="871" t="s">
        <v>201</v>
      </c>
      <c r="K51" s="868" t="s">
        <v>1421</v>
      </c>
      <c r="L51" s="869">
        <f>H14</f>
        <v>37</v>
      </c>
      <c r="M51" s="870"/>
      <c r="N51" s="876" t="s">
        <v>201</v>
      </c>
      <c r="O51" s="868" t="s">
        <v>572</v>
      </c>
      <c r="P51" s="310">
        <f>P36</f>
        <v>23</v>
      </c>
      <c r="Q51" s="307"/>
      <c r="R51" s="87"/>
      <c r="S51" s="232"/>
      <c r="T51" s="323"/>
      <c r="Y51" s="859"/>
      <c r="Z51" s="860"/>
      <c r="AA51" s="860"/>
    </row>
    <row r="52" spans="2:27" ht="12.95" customHeight="1">
      <c r="B52" s="329"/>
      <c r="C52" s="872"/>
      <c r="D52" s="872"/>
      <c r="E52" s="865"/>
      <c r="F52" s="873"/>
      <c r="G52" s="872"/>
      <c r="H52" s="872"/>
      <c r="I52" s="877"/>
      <c r="J52" s="878"/>
      <c r="K52" s="875"/>
      <c r="L52" s="875"/>
      <c r="M52" s="870"/>
      <c r="N52" s="870"/>
      <c r="O52" s="875"/>
      <c r="P52" s="330"/>
      <c r="Q52" s="307"/>
      <c r="R52" s="307"/>
      <c r="S52" s="307"/>
      <c r="Y52" s="859"/>
      <c r="Z52" s="860"/>
      <c r="AA52" s="860"/>
    </row>
    <row r="53" spans="2:27" ht="12.95" customHeight="1">
      <c r="B53" s="331"/>
      <c r="C53" s="863" t="s">
        <v>1515</v>
      </c>
      <c r="D53" s="864">
        <f>D36</f>
        <v>14</v>
      </c>
      <c r="E53" s="865"/>
      <c r="F53" s="864"/>
      <c r="G53" s="863" t="s">
        <v>39</v>
      </c>
      <c r="H53" s="864">
        <f>L36</f>
        <v>12</v>
      </c>
      <c r="I53" s="877"/>
      <c r="J53" s="871"/>
      <c r="K53" s="868" t="s">
        <v>40</v>
      </c>
      <c r="L53" s="869">
        <f>H25</f>
        <v>29</v>
      </c>
      <c r="M53" s="870"/>
      <c r="N53" s="868"/>
      <c r="O53" s="868" t="s">
        <v>42</v>
      </c>
      <c r="P53" s="310">
        <f>H47</f>
        <v>12</v>
      </c>
      <c r="Q53" s="307"/>
      <c r="R53" s="307"/>
      <c r="S53" s="307"/>
      <c r="Y53" s="859"/>
      <c r="Z53" s="860"/>
      <c r="AA53" s="860"/>
    </row>
    <row r="54" spans="2:27" ht="12.95" customHeight="1">
      <c r="B54" s="97" t="s">
        <v>201</v>
      </c>
      <c r="C54" s="576" t="s">
        <v>325</v>
      </c>
      <c r="D54" s="577">
        <f>D47</f>
        <v>27</v>
      </c>
      <c r="E54" s="576"/>
      <c r="F54" s="103" t="s">
        <v>201</v>
      </c>
      <c r="G54" s="576" t="s">
        <v>1516</v>
      </c>
      <c r="H54" s="577">
        <f>P47</f>
        <v>28</v>
      </c>
      <c r="I54" s="332"/>
      <c r="J54" s="101" t="s">
        <v>201</v>
      </c>
      <c r="K54" s="313" t="s">
        <v>372</v>
      </c>
      <c r="L54" s="314">
        <f>L14</f>
        <v>37</v>
      </c>
      <c r="M54" s="315"/>
      <c r="N54" s="103" t="s">
        <v>201</v>
      </c>
      <c r="O54" s="313" t="s">
        <v>659</v>
      </c>
      <c r="P54" s="316">
        <f>L25</f>
        <v>14</v>
      </c>
      <c r="Q54" s="309"/>
      <c r="R54" s="309"/>
      <c r="S54" s="309"/>
      <c r="Y54" s="859"/>
      <c r="Z54" s="860"/>
      <c r="AA54" s="860"/>
    </row>
    <row r="55" spans="2:27" ht="12.95" customHeight="1"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55"/>
      <c r="P55" s="55"/>
      <c r="Q55" s="309"/>
      <c r="R55" s="309"/>
      <c r="S55" s="309"/>
      <c r="Y55" s="861"/>
      <c r="Z55" s="862"/>
      <c r="AA55" s="862"/>
    </row>
    <row r="56" spans="2:27" ht="12.95" customHeight="1">
      <c r="B56" s="638" t="s">
        <v>738</v>
      </c>
      <c r="C56" s="640"/>
      <c r="D56" s="333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5"/>
      <c r="Q56" s="309"/>
      <c r="R56" s="309"/>
      <c r="S56" s="309"/>
      <c r="Y56" s="861"/>
      <c r="Z56" s="862"/>
      <c r="AA56" s="862"/>
    </row>
    <row r="57" spans="2:27" ht="12.95" customHeight="1">
      <c r="B57" s="108" t="s">
        <v>27</v>
      </c>
      <c r="C57" s="109"/>
      <c r="D57" s="61">
        <f>$H$14</f>
        <v>37</v>
      </c>
      <c r="E57" s="55"/>
      <c r="F57" s="592" t="s">
        <v>1537</v>
      </c>
      <c r="G57" s="630"/>
      <c r="H57" s="630"/>
      <c r="I57" s="630"/>
      <c r="J57" s="630"/>
      <c r="K57" s="630"/>
      <c r="L57" s="631"/>
      <c r="M57" s="55"/>
      <c r="N57" s="110" t="s">
        <v>216</v>
      </c>
      <c r="O57" s="74"/>
      <c r="P57" s="111"/>
      <c r="Q57" s="309"/>
      <c r="R57" s="309"/>
      <c r="S57" s="309"/>
      <c r="Y57" s="861"/>
      <c r="Z57" s="862"/>
      <c r="AA57" s="862"/>
    </row>
    <row r="58" spans="2:27" ht="12.95" customHeight="1">
      <c r="B58" s="108" t="s">
        <v>28</v>
      </c>
      <c r="C58" s="109"/>
      <c r="D58" s="61">
        <f>$L$14</f>
        <v>37</v>
      </c>
      <c r="E58" s="55"/>
      <c r="F58" s="592" t="s">
        <v>1538</v>
      </c>
      <c r="G58" s="630"/>
      <c r="H58" s="630"/>
      <c r="I58" s="630"/>
      <c r="J58" s="630"/>
      <c r="K58" s="630"/>
      <c r="L58" s="631"/>
      <c r="M58" s="55"/>
      <c r="N58" s="597" t="s">
        <v>1458</v>
      </c>
      <c r="O58" s="622"/>
      <c r="P58" s="113">
        <f>MAX(D6:D12,H6:H12,L6:L12,P6:P12,D17:D23,H17:H23,L17:L23,P17:P23,D28:D34,H28:H34,L28:L34,P28:P34,D39:D45,H39:H45,L39:L45,P39:P45)</f>
        <v>23</v>
      </c>
      <c r="Y58" s="861"/>
      <c r="Z58" s="862"/>
      <c r="AA58" s="862"/>
    </row>
    <row r="59" spans="2:27" ht="12.95" customHeight="1">
      <c r="B59" s="108" t="s">
        <v>40</v>
      </c>
      <c r="C59" s="109"/>
      <c r="D59" s="61">
        <f>$H$25</f>
        <v>29</v>
      </c>
      <c r="E59" s="55"/>
      <c r="F59" s="592" t="s">
        <v>1539</v>
      </c>
      <c r="G59" s="630"/>
      <c r="H59" s="630"/>
      <c r="I59" s="630"/>
      <c r="J59" s="630"/>
      <c r="K59" s="630"/>
      <c r="L59" s="631"/>
      <c r="M59" s="55"/>
      <c r="N59" s="110" t="s">
        <v>220</v>
      </c>
      <c r="O59" s="74"/>
      <c r="P59" s="111"/>
    </row>
    <row r="60" spans="2:27" ht="12.95" customHeight="1">
      <c r="B60" s="108" t="s">
        <v>41</v>
      </c>
      <c r="C60" s="109"/>
      <c r="D60" s="61">
        <f>$P$47</f>
        <v>28</v>
      </c>
      <c r="E60" s="55"/>
      <c r="F60" s="592" t="s">
        <v>1540</v>
      </c>
      <c r="G60" s="630"/>
      <c r="H60" s="630"/>
      <c r="I60" s="630"/>
      <c r="J60" s="630"/>
      <c r="K60" s="630"/>
      <c r="L60" s="631"/>
      <c r="M60" s="55"/>
      <c r="N60" s="597" t="s">
        <v>27</v>
      </c>
      <c r="O60" s="622"/>
      <c r="P60" s="113">
        <f>MAX(D14,H14,L14,P14,D25,H25,L25,P25,D36,H36,L36,P36,D47,H47,L47,P47)</f>
        <v>37</v>
      </c>
    </row>
    <row r="61" spans="2:27" ht="12.95" customHeight="1">
      <c r="B61" s="108" t="s">
        <v>36</v>
      </c>
      <c r="C61" s="109"/>
      <c r="D61" s="61">
        <f>$D$47</f>
        <v>27</v>
      </c>
      <c r="E61" s="55"/>
      <c r="F61" s="592" t="s">
        <v>1541</v>
      </c>
      <c r="G61" s="630"/>
      <c r="H61" s="630"/>
      <c r="I61" s="630"/>
      <c r="J61" s="630"/>
      <c r="K61" s="630"/>
      <c r="L61" s="631"/>
      <c r="M61" s="55"/>
      <c r="N61" s="116" t="s">
        <v>223</v>
      </c>
      <c r="O61" s="55"/>
      <c r="P61" s="117"/>
    </row>
    <row r="62" spans="2:27" ht="12.95" customHeight="1">
      <c r="B62" s="108" t="s">
        <v>24</v>
      </c>
      <c r="C62" s="109"/>
      <c r="D62" s="61">
        <f>$P$36</f>
        <v>23</v>
      </c>
      <c r="E62" s="55"/>
      <c r="F62" s="592" t="s">
        <v>1542</v>
      </c>
      <c r="G62" s="630"/>
      <c r="H62" s="630"/>
      <c r="I62" s="630"/>
      <c r="J62" s="630"/>
      <c r="K62" s="630"/>
      <c r="L62" s="631"/>
      <c r="M62" s="55"/>
      <c r="N62" s="597" t="s">
        <v>23</v>
      </c>
      <c r="O62" s="622"/>
      <c r="P62" s="832">
        <f>MIN(D14,H14,L14,P14,D25,H25,L25,P25,D36,H36,L36,P36,D47,H47,L47,P47)</f>
        <v>8</v>
      </c>
    </row>
    <row r="63" spans="2:27" ht="12.95" customHeight="1">
      <c r="B63" s="108" t="s">
        <v>33</v>
      </c>
      <c r="C63" s="109"/>
      <c r="D63" s="61">
        <f>$D$14</f>
        <v>19</v>
      </c>
      <c r="E63" s="55"/>
      <c r="F63" s="592" t="s">
        <v>1543</v>
      </c>
      <c r="G63" s="630"/>
      <c r="H63" s="630"/>
      <c r="I63" s="630"/>
      <c r="J63" s="630"/>
      <c r="K63" s="630"/>
      <c r="L63" s="631"/>
      <c r="M63" s="55"/>
      <c r="N63" s="110" t="s">
        <v>226</v>
      </c>
      <c r="O63" s="78"/>
      <c r="P63" s="81"/>
    </row>
    <row r="64" spans="2:27" ht="12.95" customHeight="1">
      <c r="B64" s="108" t="s">
        <v>34</v>
      </c>
      <c r="C64" s="109"/>
      <c r="D64" s="61">
        <f>$D$25</f>
        <v>15</v>
      </c>
      <c r="E64" s="55"/>
      <c r="F64" s="592" t="s">
        <v>1544</v>
      </c>
      <c r="G64" s="630"/>
      <c r="H64" s="630"/>
      <c r="I64" s="630"/>
      <c r="J64" s="630"/>
      <c r="K64" s="630"/>
      <c r="L64" s="631"/>
      <c r="M64" s="55"/>
      <c r="N64" s="597" t="s">
        <v>21</v>
      </c>
      <c r="O64" s="622"/>
      <c r="P64" s="209">
        <v>19</v>
      </c>
    </row>
    <row r="65" spans="2:16" ht="12.95" customHeight="1">
      <c r="B65" s="108" t="s">
        <v>30</v>
      </c>
      <c r="C65" s="109"/>
      <c r="D65" s="61">
        <f>$L$47</f>
        <v>14</v>
      </c>
      <c r="E65" s="55"/>
      <c r="F65" s="592" t="s">
        <v>1545</v>
      </c>
      <c r="G65" s="630"/>
      <c r="H65" s="630"/>
      <c r="I65" s="630"/>
      <c r="J65" s="630"/>
      <c r="K65" s="630"/>
      <c r="L65" s="631"/>
      <c r="M65" s="55"/>
      <c r="N65" s="55"/>
      <c r="O65" s="55"/>
      <c r="P65" s="55"/>
    </row>
    <row r="66" spans="2:16" ht="12.95" customHeight="1">
      <c r="B66" s="108" t="s">
        <v>29</v>
      </c>
      <c r="C66" s="109"/>
      <c r="D66" s="61">
        <f>$L$25</f>
        <v>14</v>
      </c>
      <c r="E66" s="55"/>
      <c r="F66" s="592" t="s">
        <v>1546</v>
      </c>
      <c r="G66" s="630"/>
      <c r="H66" s="630"/>
      <c r="I66" s="630"/>
      <c r="J66" s="630"/>
      <c r="K66" s="630"/>
      <c r="L66" s="631"/>
      <c r="M66" s="55"/>
      <c r="N66" s="743" t="s">
        <v>1487</v>
      </c>
      <c r="O66" s="743"/>
      <c r="P66" s="744"/>
    </row>
    <row r="67" spans="2:16" ht="12.95" customHeight="1">
      <c r="B67" s="108" t="s">
        <v>35</v>
      </c>
      <c r="C67" s="109"/>
      <c r="D67" s="61">
        <f>$D$36</f>
        <v>14</v>
      </c>
      <c r="E67" s="55"/>
      <c r="F67" s="730" t="s">
        <v>1549</v>
      </c>
      <c r="G67" s="630"/>
      <c r="H67" s="630"/>
      <c r="I67" s="630"/>
      <c r="J67" s="630"/>
      <c r="K67" s="630"/>
      <c r="L67" s="631"/>
      <c r="M67" s="55"/>
      <c r="N67" s="881" t="s">
        <v>1553</v>
      </c>
      <c r="O67" s="881"/>
      <c r="P67" s="881"/>
    </row>
    <row r="68" spans="2:16" ht="12.95" customHeight="1">
      <c r="B68" s="108" t="s">
        <v>39</v>
      </c>
      <c r="C68" s="109"/>
      <c r="D68" s="61">
        <f>$L$36</f>
        <v>12</v>
      </c>
      <c r="E68" s="55"/>
      <c r="F68" s="592" t="s">
        <v>1548</v>
      </c>
      <c r="G68" s="630"/>
      <c r="H68" s="630"/>
      <c r="I68" s="630"/>
      <c r="J68" s="630"/>
      <c r="K68" s="630"/>
      <c r="L68" s="631"/>
      <c r="M68" s="55"/>
      <c r="N68" s="881" t="s">
        <v>1554</v>
      </c>
      <c r="O68" s="881"/>
      <c r="P68" s="881"/>
    </row>
    <row r="69" spans="2:16" ht="12.95" customHeight="1">
      <c r="B69" s="108" t="s">
        <v>42</v>
      </c>
      <c r="C69" s="109"/>
      <c r="D69" s="61">
        <f>$H$47</f>
        <v>12</v>
      </c>
      <c r="E69" s="55"/>
      <c r="F69" s="730" t="s">
        <v>1547</v>
      </c>
      <c r="G69" s="630"/>
      <c r="H69" s="630"/>
      <c r="I69" s="630"/>
      <c r="J69" s="630"/>
      <c r="K69" s="630"/>
      <c r="L69" s="631"/>
      <c r="M69" s="55"/>
      <c r="N69" s="881" t="s">
        <v>1555</v>
      </c>
      <c r="O69" s="881"/>
      <c r="P69" s="881"/>
    </row>
    <row r="70" spans="2:16" ht="12.95" customHeight="1">
      <c r="B70" s="108" t="s">
        <v>21</v>
      </c>
      <c r="C70" s="109"/>
      <c r="D70" s="61">
        <f>$P$14</f>
        <v>9</v>
      </c>
      <c r="E70" s="55"/>
      <c r="F70" s="730" t="s">
        <v>1551</v>
      </c>
      <c r="G70" s="630"/>
      <c r="H70" s="630"/>
      <c r="I70" s="630"/>
      <c r="J70" s="630"/>
      <c r="K70" s="630"/>
      <c r="L70" s="631"/>
      <c r="M70" s="55"/>
      <c r="N70" s="881" t="s">
        <v>1556</v>
      </c>
      <c r="O70" s="881"/>
      <c r="P70" s="881"/>
    </row>
    <row r="71" spans="2:16" ht="12.95" customHeight="1">
      <c r="B71" s="108" t="s">
        <v>22</v>
      </c>
      <c r="C71" s="109"/>
      <c r="D71" s="61">
        <f>$P$25</f>
        <v>8</v>
      </c>
      <c r="E71" s="55"/>
      <c r="F71" s="592" t="s">
        <v>1550</v>
      </c>
      <c r="G71" s="630"/>
      <c r="H71" s="630"/>
      <c r="I71" s="630"/>
      <c r="J71" s="630"/>
      <c r="K71" s="630"/>
      <c r="L71" s="631"/>
      <c r="M71" s="55"/>
      <c r="N71" s="881" t="s">
        <v>1557</v>
      </c>
      <c r="O71" s="881"/>
      <c r="P71" s="881"/>
    </row>
    <row r="72" spans="2:16" ht="12.95" customHeight="1">
      <c r="B72" s="108" t="s">
        <v>23</v>
      </c>
      <c r="C72" s="109"/>
      <c r="D72" s="61">
        <f>$H$36</f>
        <v>8</v>
      </c>
      <c r="E72" s="55"/>
      <c r="F72" s="730" t="s">
        <v>1552</v>
      </c>
      <c r="G72" s="630"/>
      <c r="H72" s="630"/>
      <c r="I72" s="630"/>
      <c r="J72" s="630"/>
      <c r="K72" s="630"/>
      <c r="L72" s="631"/>
      <c r="M72" s="55"/>
      <c r="N72" s="881" t="s">
        <v>1558</v>
      </c>
      <c r="O72" s="881"/>
      <c r="P72" s="881"/>
    </row>
    <row r="73" spans="2:16" ht="12.95" customHeight="1">
      <c r="M73" s="55"/>
      <c r="N73" s="881" t="s">
        <v>903</v>
      </c>
      <c r="O73" s="881"/>
      <c r="P73" s="881"/>
    </row>
    <row r="74" spans="2:16" ht="12.95" customHeight="1">
      <c r="B74" s="212" t="s">
        <v>244</v>
      </c>
      <c r="C74" s="213"/>
      <c r="D74" s="214"/>
      <c r="E74" s="55"/>
      <c r="F74" s="119" t="s">
        <v>203</v>
      </c>
      <c r="G74" s="637" t="s">
        <v>245</v>
      </c>
      <c r="H74" s="600"/>
      <c r="I74" s="120">
        <v>2</v>
      </c>
      <c r="J74" s="120">
        <f>'wk15'!J74+I74</f>
        <v>52</v>
      </c>
      <c r="K74" s="592" t="s">
        <v>1560</v>
      </c>
      <c r="L74" s="631"/>
      <c r="M74" s="55"/>
      <c r="N74" s="881" t="s">
        <v>1559</v>
      </c>
      <c r="O74" s="881"/>
      <c r="P74" s="881"/>
    </row>
    <row r="75" spans="2:16" ht="12.95" customHeight="1">
      <c r="B75" s="592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6</v>
      </c>
      <c r="J75" s="318">
        <f>'wk15'!J75+I75</f>
        <v>52</v>
      </c>
      <c r="K75" s="592" t="s">
        <v>1561</v>
      </c>
      <c r="L75" s="631"/>
      <c r="M75" s="55"/>
      <c r="N75" s="738" t="s">
        <v>735</v>
      </c>
      <c r="O75" s="739"/>
      <c r="P75" s="740"/>
    </row>
    <row r="76" spans="2:16" ht="12.95" customHeight="1">
      <c r="E76" s="27"/>
    </row>
  </sheetData>
  <sortState xmlns:xlrd2="http://schemas.microsoft.com/office/spreadsheetml/2017/richdata2" ref="B57:D72">
    <sortCondition descending="1" ref="D72"/>
  </sortState>
  <mergeCells count="65">
    <mergeCell ref="Y51:AA51"/>
    <mergeCell ref="Y52:AA52"/>
    <mergeCell ref="Y53:AA53"/>
    <mergeCell ref="Y54:AA54"/>
    <mergeCell ref="Y55:AA55"/>
    <mergeCell ref="Y56:AA56"/>
    <mergeCell ref="Y57:AA57"/>
    <mergeCell ref="Y58:AA58"/>
    <mergeCell ref="B75:C75"/>
    <mergeCell ref="R5:S5"/>
    <mergeCell ref="R16:S16"/>
    <mergeCell ref="N38:O38"/>
    <mergeCell ref="B56:C56"/>
    <mergeCell ref="B16:C16"/>
    <mergeCell ref="F16:G16"/>
    <mergeCell ref="J16:K16"/>
    <mergeCell ref="N16:O16"/>
    <mergeCell ref="B27:C27"/>
    <mergeCell ref="F27:G27"/>
    <mergeCell ref="J27:K27"/>
    <mergeCell ref="N27:O27"/>
    <mergeCell ref="B38:C38"/>
    <mergeCell ref="F38:G38"/>
    <mergeCell ref="J38:K38"/>
    <mergeCell ref="S49:T49"/>
    <mergeCell ref="F59:L59"/>
    <mergeCell ref="F57:L57"/>
    <mergeCell ref="F58:L58"/>
    <mergeCell ref="B1:C1"/>
    <mergeCell ref="F1:L2"/>
    <mergeCell ref="B3:E3"/>
    <mergeCell ref="B5:C5"/>
    <mergeCell ref="F5:G5"/>
    <mergeCell ref="J5:K5"/>
    <mergeCell ref="N58:O58"/>
    <mergeCell ref="F60:L60"/>
    <mergeCell ref="F62:L62"/>
    <mergeCell ref="N66:P66"/>
    <mergeCell ref="F68:L68"/>
    <mergeCell ref="F63:L63"/>
    <mergeCell ref="F61:L61"/>
    <mergeCell ref="F64:L64"/>
    <mergeCell ref="F65:L65"/>
    <mergeCell ref="F67:L67"/>
    <mergeCell ref="F66:L66"/>
    <mergeCell ref="N68:P68"/>
    <mergeCell ref="N64:O64"/>
    <mergeCell ref="N67:P67"/>
    <mergeCell ref="N60:O60"/>
    <mergeCell ref="N62:O62"/>
    <mergeCell ref="F69:L69"/>
    <mergeCell ref="N75:P75"/>
    <mergeCell ref="F70:L70"/>
    <mergeCell ref="F71:L71"/>
    <mergeCell ref="F72:L72"/>
    <mergeCell ref="G75:H75"/>
    <mergeCell ref="N74:P74"/>
    <mergeCell ref="G74:H74"/>
    <mergeCell ref="K74:L74"/>
    <mergeCell ref="K75:L75"/>
    <mergeCell ref="N69:P69"/>
    <mergeCell ref="N70:P70"/>
    <mergeCell ref="N71:P71"/>
    <mergeCell ref="N72:P72"/>
    <mergeCell ref="N73:P73"/>
  </mergeCells>
  <pageMargins left="0.7" right="0.7" top="0.75" bottom="0.75" header="0.3" footer="0.3"/>
  <pageSetup paperSize="9" scale="66" orientation="portrait" r:id="rId1"/>
  <ignoredErrors>
    <ignoredError sqref="P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6"/>
  <sheetViews>
    <sheetView view="pageBreakPreview" topLeftCell="A49" zoomScale="180" workbookViewId="0">
      <selection activeCell="J74" sqref="J74"/>
    </sheetView>
  </sheetViews>
  <sheetFormatPr defaultColWidth="9.140625" defaultRowHeight="12.75"/>
  <cols>
    <col min="1" max="2" width="3.7109375" style="27" customWidth="1"/>
    <col min="3" max="3" width="15.7109375" style="27" customWidth="1"/>
    <col min="4" max="4" width="5.85546875" style="27" customWidth="1"/>
    <col min="5" max="6" width="3.7109375" style="27" customWidth="1"/>
    <col min="7" max="7" width="15.7109375" style="27" customWidth="1"/>
    <col min="8" max="10" width="3.7109375" style="27" customWidth="1"/>
    <col min="11" max="11" width="15.7109375" style="27" customWidth="1"/>
    <col min="12" max="14" width="3.7109375" style="27" customWidth="1"/>
    <col min="15" max="15" width="15.7109375" style="27" customWidth="1"/>
    <col min="16" max="16" width="3.7109375" style="27" customWidth="1"/>
    <col min="17" max="17" width="3.7109375" customWidth="1"/>
    <col min="18" max="18" width="13.42578125" customWidth="1"/>
    <col min="19" max="26" width="3.7109375" customWidth="1"/>
  </cols>
  <sheetData>
    <row r="1" spans="2:16" ht="12.95" customHeight="1">
      <c r="B1" s="583">
        <v>2025</v>
      </c>
      <c r="C1" s="583"/>
      <c r="D1" s="54"/>
      <c r="E1" s="55"/>
      <c r="F1" s="585" t="s">
        <v>60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6" ht="12.95" customHeight="1">
      <c r="B2" s="54" t="s">
        <v>61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6" ht="12.95" customHeight="1">
      <c r="B3" s="583" t="s">
        <v>62</v>
      </c>
      <c r="C3" s="583"/>
      <c r="D3" s="583"/>
      <c r="E3" s="583"/>
      <c r="F3" s="586"/>
      <c r="G3" s="586"/>
      <c r="H3" s="586"/>
      <c r="I3" s="586"/>
      <c r="J3" s="586"/>
      <c r="K3" s="586"/>
      <c r="L3" s="586"/>
      <c r="M3" s="55"/>
      <c r="N3" s="55"/>
      <c r="O3" s="55"/>
      <c r="P3" s="55"/>
    </row>
    <row r="4" spans="2:16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 t="s">
        <v>63</v>
      </c>
    </row>
    <row r="5" spans="2:16" ht="12.95" customHeight="1">
      <c r="B5" s="584" t="s">
        <v>33</v>
      </c>
      <c r="C5" s="584"/>
      <c r="D5" s="56" t="s">
        <v>64</v>
      </c>
      <c r="E5" s="55"/>
      <c r="F5" s="584" t="s">
        <v>27</v>
      </c>
      <c r="G5" s="584"/>
      <c r="H5" s="56" t="s">
        <v>64</v>
      </c>
      <c r="I5" s="55"/>
      <c r="J5" s="584" t="s">
        <v>28</v>
      </c>
      <c r="K5" s="584"/>
      <c r="L5" s="56" t="s">
        <v>64</v>
      </c>
      <c r="M5" s="55"/>
      <c r="N5" s="57" t="s">
        <v>21</v>
      </c>
      <c r="O5" s="58"/>
      <c r="P5" s="56" t="s">
        <v>64</v>
      </c>
    </row>
    <row r="6" spans="2:16" ht="12.95" customHeight="1">
      <c r="B6" s="59" t="s">
        <v>65</v>
      </c>
      <c r="C6" s="60" t="s">
        <v>66</v>
      </c>
      <c r="D6" s="61">
        <v>12</v>
      </c>
      <c r="E6" s="55"/>
      <c r="F6" s="59" t="s">
        <v>65</v>
      </c>
      <c r="G6" s="62" t="s">
        <v>67</v>
      </c>
      <c r="H6" s="61">
        <v>9</v>
      </c>
      <c r="I6" s="55"/>
      <c r="J6" s="59" t="s">
        <v>65</v>
      </c>
      <c r="K6" s="60" t="s">
        <v>68</v>
      </c>
      <c r="L6" s="61">
        <v>12</v>
      </c>
      <c r="M6" s="55"/>
      <c r="N6" s="59" t="s">
        <v>65</v>
      </c>
      <c r="O6" s="60" t="s">
        <v>69</v>
      </c>
      <c r="P6" s="61">
        <v>3</v>
      </c>
    </row>
    <row r="7" spans="2:16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72</v>
      </c>
      <c r="H7" s="61">
        <v>0</v>
      </c>
      <c r="I7" s="55"/>
      <c r="J7" s="59" t="s">
        <v>70</v>
      </c>
      <c r="K7" s="60" t="s">
        <v>73</v>
      </c>
      <c r="L7" s="61">
        <v>6</v>
      </c>
      <c r="M7" s="55"/>
      <c r="N7" s="59" t="s">
        <v>70</v>
      </c>
      <c r="O7" s="60" t="s">
        <v>74</v>
      </c>
      <c r="P7" s="61">
        <v>12</v>
      </c>
    </row>
    <row r="8" spans="2:16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3" t="s">
        <v>76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0</v>
      </c>
    </row>
    <row r="9" spans="2:16" ht="12.95" customHeight="1">
      <c r="B9" s="59" t="s">
        <v>79</v>
      </c>
      <c r="C9" s="60" t="s">
        <v>80</v>
      </c>
      <c r="D9" s="61">
        <v>0</v>
      </c>
      <c r="E9" s="55"/>
      <c r="F9" s="59" t="s">
        <v>79</v>
      </c>
      <c r="G9" s="63" t="s">
        <v>81</v>
      </c>
      <c r="H9" s="61">
        <v>0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83</v>
      </c>
      <c r="P9" s="61">
        <v>0</v>
      </c>
    </row>
    <row r="10" spans="2:16" ht="12.95" customHeight="1">
      <c r="B10" s="59" t="s">
        <v>79</v>
      </c>
      <c r="C10" s="60" t="s">
        <v>84</v>
      </c>
      <c r="D10" s="61">
        <v>0</v>
      </c>
      <c r="E10" s="55"/>
      <c r="F10" s="59" t="s">
        <v>79</v>
      </c>
      <c r="G10" s="63" t="s">
        <v>85</v>
      </c>
      <c r="H10" s="61">
        <v>3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87</v>
      </c>
      <c r="P10" s="61">
        <v>0</v>
      </c>
    </row>
    <row r="11" spans="2:16" ht="12.95" customHeight="1">
      <c r="B11" s="59" t="s">
        <v>79</v>
      </c>
      <c r="C11" s="60" t="s">
        <v>88</v>
      </c>
      <c r="D11" s="61">
        <v>6</v>
      </c>
      <c r="E11" s="55"/>
      <c r="F11" s="59" t="s">
        <v>79</v>
      </c>
      <c r="G11" s="63" t="s">
        <v>89</v>
      </c>
      <c r="H11" s="61">
        <v>0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91</v>
      </c>
      <c r="P11" s="61">
        <v>0</v>
      </c>
    </row>
    <row r="12" spans="2:16" ht="12.95" customHeight="1">
      <c r="B12" s="59" t="s">
        <v>92</v>
      </c>
      <c r="C12" s="55" t="s">
        <v>93</v>
      </c>
      <c r="D12" s="61">
        <v>10</v>
      </c>
      <c r="E12" s="55"/>
      <c r="F12" s="59" t="s">
        <v>92</v>
      </c>
      <c r="G12" s="60" t="s">
        <v>94</v>
      </c>
      <c r="H12" s="61">
        <v>8</v>
      </c>
      <c r="I12" s="55"/>
      <c r="J12" s="59" t="s">
        <v>92</v>
      </c>
      <c r="K12" s="60" t="s">
        <v>95</v>
      </c>
      <c r="L12" s="61">
        <v>8</v>
      </c>
      <c r="M12" s="55"/>
      <c r="N12" s="59" t="s">
        <v>92</v>
      </c>
      <c r="O12" s="60" t="s">
        <v>96</v>
      </c>
      <c r="P12" s="61">
        <v>7</v>
      </c>
    </row>
    <row r="13" spans="2:16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100</v>
      </c>
      <c r="L13" s="61">
        <v>0</v>
      </c>
      <c r="M13" s="55"/>
      <c r="N13" s="59" t="s">
        <v>97</v>
      </c>
      <c r="O13" s="60" t="s">
        <v>101</v>
      </c>
      <c r="P13" s="61">
        <v>12</v>
      </c>
    </row>
    <row r="14" spans="2:16" ht="12.95" customHeight="1">
      <c r="B14" s="59"/>
      <c r="C14" s="64" t="s">
        <v>102</v>
      </c>
      <c r="D14" s="65">
        <f>SUM(D6:D13)</f>
        <v>28</v>
      </c>
      <c r="E14" s="55"/>
      <c r="F14" s="59"/>
      <c r="G14" s="66" t="s">
        <v>102</v>
      </c>
      <c r="H14" s="65">
        <f>SUM(H6:H13)</f>
        <v>20</v>
      </c>
      <c r="I14" s="55"/>
      <c r="J14" s="59"/>
      <c r="K14" s="64" t="s">
        <v>102</v>
      </c>
      <c r="L14" s="65">
        <f>SUM(L6:L13)</f>
        <v>26</v>
      </c>
      <c r="M14" s="55"/>
      <c r="N14" s="59"/>
      <c r="O14" s="64" t="s">
        <v>102</v>
      </c>
      <c r="P14" s="65">
        <f>SUM(P6:P13)</f>
        <v>34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584" t="s">
        <v>34</v>
      </c>
      <c r="C16" s="584"/>
      <c r="D16" s="56" t="s">
        <v>64</v>
      </c>
      <c r="E16" s="55"/>
      <c r="F16" s="584" t="s">
        <v>40</v>
      </c>
      <c r="G16" s="584"/>
      <c r="H16" s="69" t="s">
        <v>103</v>
      </c>
      <c r="I16" s="55"/>
      <c r="J16" s="584" t="s">
        <v>29</v>
      </c>
      <c r="K16" s="584"/>
      <c r="L16" s="56" t="s">
        <v>64</v>
      </c>
      <c r="M16" s="55"/>
      <c r="N16" s="584" t="s">
        <v>22</v>
      </c>
      <c r="O16" s="584"/>
      <c r="P16" s="56" t="s">
        <v>64</v>
      </c>
    </row>
    <row r="17" spans="2:16" ht="12.95" customHeight="1">
      <c r="B17" s="59" t="s">
        <v>65</v>
      </c>
      <c r="C17" s="60" t="s">
        <v>104</v>
      </c>
      <c r="D17" s="61">
        <v>4</v>
      </c>
      <c r="E17" s="55"/>
      <c r="F17" s="59" t="s">
        <v>65</v>
      </c>
      <c r="G17" s="60" t="s">
        <v>105</v>
      </c>
      <c r="H17" s="61">
        <v>6</v>
      </c>
      <c r="I17" s="55"/>
      <c r="J17" s="59" t="s">
        <v>65</v>
      </c>
      <c r="K17" s="60" t="s">
        <v>106</v>
      </c>
      <c r="L17" s="61">
        <v>9</v>
      </c>
      <c r="M17" s="55"/>
      <c r="N17" s="59" t="s">
        <v>65</v>
      </c>
      <c r="O17" s="60" t="s">
        <v>107</v>
      </c>
      <c r="P17" s="61">
        <v>18</v>
      </c>
    </row>
    <row r="18" spans="2:16" ht="12.95" customHeight="1">
      <c r="B18" s="59" t="s">
        <v>70</v>
      </c>
      <c r="C18" s="60" t="s">
        <v>108</v>
      </c>
      <c r="D18" s="61">
        <v>6</v>
      </c>
      <c r="E18" s="55"/>
      <c r="F18" s="59" t="s">
        <v>70</v>
      </c>
      <c r="G18" s="60" t="s">
        <v>109</v>
      </c>
      <c r="H18" s="61">
        <v>6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60" t="s">
        <v>111</v>
      </c>
      <c r="P18" s="61">
        <v>0</v>
      </c>
    </row>
    <row r="19" spans="2:16" ht="12.95" customHeight="1">
      <c r="B19" s="59" t="s">
        <v>70</v>
      </c>
      <c r="C19" s="60" t="s">
        <v>112</v>
      </c>
      <c r="D19" s="61">
        <v>3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114</v>
      </c>
      <c r="L19" s="61">
        <v>3</v>
      </c>
      <c r="M19" s="55"/>
      <c r="N19" s="59" t="s">
        <v>70</v>
      </c>
      <c r="O19" s="60" t="s">
        <v>115</v>
      </c>
      <c r="P19" s="61">
        <v>0</v>
      </c>
    </row>
    <row r="20" spans="2:16" ht="12.95" customHeight="1">
      <c r="B20" s="59" t="s">
        <v>79</v>
      </c>
      <c r="C20" s="60" t="s">
        <v>116</v>
      </c>
      <c r="D20" s="61">
        <v>0</v>
      </c>
      <c r="E20" s="55"/>
      <c r="F20" s="59" t="s">
        <v>79</v>
      </c>
      <c r="G20" s="60" t="s">
        <v>117</v>
      </c>
      <c r="H20" s="61">
        <v>3</v>
      </c>
      <c r="I20" s="55"/>
      <c r="J20" s="59" t="s">
        <v>79</v>
      </c>
      <c r="K20" s="60" t="s">
        <v>118</v>
      </c>
      <c r="L20" s="61">
        <v>3</v>
      </c>
      <c r="M20" s="55"/>
      <c r="N20" s="59" t="s">
        <v>79</v>
      </c>
      <c r="O20" s="60" t="s">
        <v>119</v>
      </c>
      <c r="P20" s="61">
        <v>0</v>
      </c>
    </row>
    <row r="21" spans="2:16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121</v>
      </c>
      <c r="H21" s="61">
        <v>0</v>
      </c>
      <c r="I21" s="55"/>
      <c r="J21" s="59" t="s">
        <v>79</v>
      </c>
      <c r="K21" s="60" t="s">
        <v>122</v>
      </c>
      <c r="L21" s="61">
        <v>3</v>
      </c>
      <c r="M21" s="55"/>
      <c r="N21" s="59" t="s">
        <v>79</v>
      </c>
      <c r="O21" s="60" t="s">
        <v>123</v>
      </c>
      <c r="P21" s="61">
        <v>6</v>
      </c>
    </row>
    <row r="22" spans="2:16" ht="12.95" customHeight="1">
      <c r="B22" s="59" t="s">
        <v>79</v>
      </c>
      <c r="C22" s="60" t="s">
        <v>124</v>
      </c>
      <c r="D22" s="61">
        <v>3</v>
      </c>
      <c r="E22" s="55"/>
      <c r="F22" s="59" t="s">
        <v>79</v>
      </c>
      <c r="G22" s="60" t="s">
        <v>125</v>
      </c>
      <c r="H22" s="61">
        <v>3</v>
      </c>
      <c r="I22" s="55"/>
      <c r="J22" s="59" t="s">
        <v>79</v>
      </c>
      <c r="K22" s="60" t="s">
        <v>126</v>
      </c>
      <c r="L22" s="61">
        <v>3</v>
      </c>
      <c r="M22" s="55"/>
      <c r="N22" s="59" t="s">
        <v>79</v>
      </c>
      <c r="O22" s="60" t="s">
        <v>127</v>
      </c>
      <c r="P22" s="61">
        <v>0</v>
      </c>
    </row>
    <row r="23" spans="2:16" ht="12.95" customHeight="1">
      <c r="B23" s="59" t="s">
        <v>92</v>
      </c>
      <c r="C23" s="60" t="s">
        <v>128</v>
      </c>
      <c r="D23" s="61">
        <v>9</v>
      </c>
      <c r="E23" s="55"/>
      <c r="F23" s="59" t="s">
        <v>92</v>
      </c>
      <c r="G23" s="60" t="s">
        <v>129</v>
      </c>
      <c r="H23" s="61">
        <v>15</v>
      </c>
      <c r="I23" s="55"/>
      <c r="J23" s="59" t="s">
        <v>92</v>
      </c>
      <c r="K23" s="60" t="s">
        <v>130</v>
      </c>
      <c r="L23" s="61">
        <v>9</v>
      </c>
      <c r="M23" s="55"/>
      <c r="N23" s="59" t="s">
        <v>92</v>
      </c>
      <c r="O23" s="60" t="s">
        <v>131</v>
      </c>
      <c r="P23" s="61">
        <v>3</v>
      </c>
    </row>
    <row r="24" spans="2:16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60" t="s">
        <v>135</v>
      </c>
      <c r="P24" s="61">
        <v>0</v>
      </c>
    </row>
    <row r="25" spans="2:16" ht="12.95" customHeight="1">
      <c r="B25" s="59"/>
      <c r="C25" s="64" t="s">
        <v>102</v>
      </c>
      <c r="D25" s="65">
        <f>SUM(D17:D24)</f>
        <v>25</v>
      </c>
      <c r="E25" s="55"/>
      <c r="F25" s="59"/>
      <c r="G25" s="66" t="s">
        <v>102</v>
      </c>
      <c r="H25" s="65">
        <f>SUM(H17:H24)</f>
        <v>33</v>
      </c>
      <c r="I25" s="55"/>
      <c r="J25" s="59"/>
      <c r="K25" s="64" t="s">
        <v>102</v>
      </c>
      <c r="L25" s="65">
        <f>SUM(L17:L24)</f>
        <v>36</v>
      </c>
      <c r="M25" s="55"/>
      <c r="N25" s="59"/>
      <c r="O25" s="64" t="s">
        <v>102</v>
      </c>
      <c r="P25" s="65">
        <f>SUM(P17:P24)</f>
        <v>27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584" t="s">
        <v>35</v>
      </c>
      <c r="C27" s="584"/>
      <c r="D27" s="56" t="s">
        <v>64</v>
      </c>
      <c r="E27" s="55"/>
      <c r="F27" s="584" t="s">
        <v>23</v>
      </c>
      <c r="G27" s="584"/>
      <c r="H27" s="56" t="s">
        <v>64</v>
      </c>
      <c r="I27" s="55"/>
      <c r="J27" s="590" t="s">
        <v>39</v>
      </c>
      <c r="K27" s="590"/>
      <c r="L27" s="56" t="s">
        <v>64</v>
      </c>
      <c r="M27" s="55"/>
      <c r="N27" s="584" t="s">
        <v>24</v>
      </c>
      <c r="O27" s="584"/>
      <c r="P27" s="56" t="s">
        <v>64</v>
      </c>
    </row>
    <row r="28" spans="2:16" ht="12.95" customHeight="1">
      <c r="B28" s="59" t="s">
        <v>65</v>
      </c>
      <c r="C28" s="60" t="s">
        <v>136</v>
      </c>
      <c r="D28" s="61">
        <v>9</v>
      </c>
      <c r="E28" s="55"/>
      <c r="F28" s="59" t="s">
        <v>65</v>
      </c>
      <c r="G28" s="60" t="s">
        <v>137</v>
      </c>
      <c r="H28" s="61">
        <v>3</v>
      </c>
      <c r="I28" s="55"/>
      <c r="J28" s="59" t="s">
        <v>65</v>
      </c>
      <c r="K28" s="60" t="s">
        <v>138</v>
      </c>
      <c r="L28" s="61">
        <v>0</v>
      </c>
      <c r="M28" s="55"/>
      <c r="N28" s="59" t="s">
        <v>65</v>
      </c>
      <c r="O28" s="60" t="s">
        <v>139</v>
      </c>
      <c r="P28" s="61">
        <v>3</v>
      </c>
    </row>
    <row r="29" spans="2:16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141</v>
      </c>
      <c r="H29" s="61">
        <v>0</v>
      </c>
      <c r="I29" s="55"/>
      <c r="J29" s="59" t="s">
        <v>70</v>
      </c>
      <c r="K29" s="60" t="s">
        <v>142</v>
      </c>
      <c r="L29" s="61">
        <v>6</v>
      </c>
      <c r="M29" s="55"/>
      <c r="N29" s="59" t="s">
        <v>70</v>
      </c>
      <c r="O29" s="60" t="s">
        <v>143</v>
      </c>
      <c r="P29" s="61">
        <v>3</v>
      </c>
    </row>
    <row r="30" spans="2:16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145</v>
      </c>
      <c r="H30" s="61">
        <v>3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147</v>
      </c>
      <c r="P30" s="61">
        <v>6</v>
      </c>
    </row>
    <row r="31" spans="2:16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149</v>
      </c>
      <c r="H31" s="61">
        <v>3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0</v>
      </c>
    </row>
    <row r="32" spans="2:16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153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155</v>
      </c>
      <c r="P32" s="61">
        <v>0</v>
      </c>
    </row>
    <row r="33" spans="2:16" ht="12.95" customHeight="1">
      <c r="B33" s="59" t="s">
        <v>79</v>
      </c>
      <c r="C33" s="60" t="s">
        <v>156</v>
      </c>
      <c r="D33" s="61">
        <v>0</v>
      </c>
      <c r="E33" s="55"/>
      <c r="F33" s="59" t="s">
        <v>79</v>
      </c>
      <c r="G33" s="60" t="s">
        <v>157</v>
      </c>
      <c r="H33" s="61">
        <v>0</v>
      </c>
      <c r="I33" s="55"/>
      <c r="J33" s="59" t="s">
        <v>79</v>
      </c>
      <c r="K33" s="60" t="s">
        <v>158</v>
      </c>
      <c r="L33" s="61">
        <v>0</v>
      </c>
      <c r="M33" s="55"/>
      <c r="N33" s="59" t="s">
        <v>79</v>
      </c>
      <c r="O33" s="60" t="s">
        <v>159</v>
      </c>
      <c r="P33" s="61">
        <v>0</v>
      </c>
    </row>
    <row r="34" spans="2:16" ht="12.95" customHeight="1">
      <c r="B34" s="59" t="s">
        <v>92</v>
      </c>
      <c r="C34" s="60" t="s">
        <v>160</v>
      </c>
      <c r="D34" s="61">
        <v>2</v>
      </c>
      <c r="E34" s="55"/>
      <c r="F34" s="59" t="s">
        <v>92</v>
      </c>
      <c r="G34" s="60" t="s">
        <v>161</v>
      </c>
      <c r="H34" s="61">
        <v>5</v>
      </c>
      <c r="I34" s="55"/>
      <c r="J34" s="59" t="s">
        <v>92</v>
      </c>
      <c r="K34" s="60" t="s">
        <v>162</v>
      </c>
      <c r="L34" s="61">
        <v>5</v>
      </c>
      <c r="M34" s="55"/>
      <c r="N34" s="59" t="s">
        <v>92</v>
      </c>
      <c r="O34" s="60" t="s">
        <v>163</v>
      </c>
      <c r="P34" s="61">
        <v>14</v>
      </c>
    </row>
    <row r="35" spans="2:16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165</v>
      </c>
      <c r="H35" s="61">
        <v>0</v>
      </c>
      <c r="I35" s="55"/>
      <c r="J35" s="59" t="s">
        <v>97</v>
      </c>
      <c r="K35" s="60" t="s">
        <v>166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6" ht="12.95" customHeight="1">
      <c r="B36" s="59"/>
      <c r="C36" s="64" t="s">
        <v>102</v>
      </c>
      <c r="D36" s="65">
        <f>SUM(D28:D35)</f>
        <v>11</v>
      </c>
      <c r="E36" s="55"/>
      <c r="F36" s="59"/>
      <c r="G36" s="64" t="s">
        <v>102</v>
      </c>
      <c r="H36" s="65">
        <f>SUM(H28:H35)</f>
        <v>14</v>
      </c>
      <c r="I36" s="55"/>
      <c r="J36" s="59"/>
      <c r="K36" s="64" t="s">
        <v>102</v>
      </c>
      <c r="L36" s="65">
        <f>SUM(L28:L35)</f>
        <v>11</v>
      </c>
      <c r="M36" s="55"/>
      <c r="N36" s="60"/>
      <c r="O36" s="66" t="s">
        <v>102</v>
      </c>
      <c r="P36" s="65">
        <f>SUM(P28:P35)</f>
        <v>26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584" t="s">
        <v>36</v>
      </c>
      <c r="C38" s="584"/>
      <c r="D38" s="56" t="s">
        <v>64</v>
      </c>
      <c r="E38" s="55"/>
      <c r="F38" s="584" t="s">
        <v>42</v>
      </c>
      <c r="G38" s="584"/>
      <c r="H38" s="56" t="s">
        <v>64</v>
      </c>
      <c r="I38" s="55"/>
      <c r="J38" s="584" t="s">
        <v>30</v>
      </c>
      <c r="K38" s="584"/>
      <c r="L38" s="56" t="s">
        <v>64</v>
      </c>
      <c r="M38" s="55"/>
      <c r="N38" s="584" t="s">
        <v>41</v>
      </c>
      <c r="O38" s="584"/>
      <c r="P38" s="56" t="s">
        <v>64</v>
      </c>
    </row>
    <row r="39" spans="2:16" ht="12.95" customHeight="1">
      <c r="B39" s="59" t="s">
        <v>65</v>
      </c>
      <c r="C39" s="60" t="s">
        <v>168</v>
      </c>
      <c r="D39" s="61">
        <v>9</v>
      </c>
      <c r="E39" s="55"/>
      <c r="F39" s="59" t="s">
        <v>65</v>
      </c>
      <c r="G39" s="60" t="s">
        <v>169</v>
      </c>
      <c r="H39" s="61">
        <v>3</v>
      </c>
      <c r="I39" s="55"/>
      <c r="J39" s="59" t="s">
        <v>65</v>
      </c>
      <c r="K39" s="60" t="s">
        <v>170</v>
      </c>
      <c r="L39" s="61">
        <v>6</v>
      </c>
      <c r="M39" s="55"/>
      <c r="N39" s="59" t="s">
        <v>65</v>
      </c>
      <c r="O39" s="60" t="s">
        <v>171</v>
      </c>
      <c r="P39" s="61">
        <v>0</v>
      </c>
    </row>
    <row r="40" spans="2:16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173</v>
      </c>
      <c r="H40" s="61">
        <v>3</v>
      </c>
      <c r="I40" s="55"/>
      <c r="J40" s="59" t="s">
        <v>70</v>
      </c>
      <c r="K40" s="60" t="s">
        <v>174</v>
      </c>
      <c r="L40" s="61">
        <v>6</v>
      </c>
      <c r="M40" s="55"/>
      <c r="N40" s="59" t="s">
        <v>70</v>
      </c>
      <c r="O40" s="60" t="s">
        <v>175</v>
      </c>
      <c r="P40" s="61">
        <v>6</v>
      </c>
    </row>
    <row r="41" spans="2:16" ht="12.95" customHeight="1">
      <c r="B41" s="59" t="s">
        <v>70</v>
      </c>
      <c r="C41" s="60" t="s">
        <v>176</v>
      </c>
      <c r="D41" s="61">
        <v>0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178</v>
      </c>
      <c r="L41" s="61">
        <v>3</v>
      </c>
      <c r="M41" s="55"/>
      <c r="N41" s="59" t="s">
        <v>70</v>
      </c>
      <c r="O41" s="60" t="s">
        <v>179</v>
      </c>
      <c r="P41" s="61">
        <v>6</v>
      </c>
    </row>
    <row r="42" spans="2:16" ht="12.95" customHeight="1">
      <c r="B42" s="59" t="s">
        <v>79</v>
      </c>
      <c r="C42" s="60" t="s">
        <v>180</v>
      </c>
      <c r="D42" s="61">
        <v>0</v>
      </c>
      <c r="E42" s="55"/>
      <c r="F42" s="59" t="s">
        <v>79</v>
      </c>
      <c r="G42" s="60" t="s">
        <v>181</v>
      </c>
      <c r="H42" s="61">
        <v>3</v>
      </c>
      <c r="I42" s="55"/>
      <c r="J42" s="59" t="s">
        <v>79</v>
      </c>
      <c r="K42" s="60" t="s">
        <v>182</v>
      </c>
      <c r="L42" s="61">
        <v>6</v>
      </c>
      <c r="M42" s="55"/>
      <c r="N42" s="59" t="s">
        <v>79</v>
      </c>
      <c r="O42" s="60" t="s">
        <v>183</v>
      </c>
      <c r="P42" s="61">
        <v>0</v>
      </c>
    </row>
    <row r="43" spans="2:16" ht="12.95" customHeight="1">
      <c r="B43" s="59" t="s">
        <v>79</v>
      </c>
      <c r="C43" s="60" t="s">
        <v>184</v>
      </c>
      <c r="D43" s="61">
        <v>0</v>
      </c>
      <c r="E43" s="55"/>
      <c r="F43" s="59" t="s">
        <v>79</v>
      </c>
      <c r="G43" s="60" t="s">
        <v>185</v>
      </c>
      <c r="H43" s="61">
        <v>0</v>
      </c>
      <c r="I43" s="55"/>
      <c r="J43" s="59" t="s">
        <v>79</v>
      </c>
      <c r="K43" s="60" t="s">
        <v>186</v>
      </c>
      <c r="L43" s="61">
        <v>3</v>
      </c>
      <c r="M43" s="55"/>
      <c r="N43" s="59" t="s">
        <v>79</v>
      </c>
      <c r="O43" s="60" t="s">
        <v>187</v>
      </c>
      <c r="P43" s="61">
        <v>0</v>
      </c>
    </row>
    <row r="44" spans="2:16" ht="12.95" customHeight="1">
      <c r="B44" s="59" t="s">
        <v>79</v>
      </c>
      <c r="C44" s="60" t="s">
        <v>188</v>
      </c>
      <c r="D44" s="61">
        <v>0</v>
      </c>
      <c r="E44" s="55"/>
      <c r="F44" s="59" t="s">
        <v>79</v>
      </c>
      <c r="G44" s="60" t="s">
        <v>189</v>
      </c>
      <c r="H44" s="61">
        <v>3</v>
      </c>
      <c r="I44" s="55"/>
      <c r="J44" s="59" t="s">
        <v>79</v>
      </c>
      <c r="K44" s="60" t="s">
        <v>190</v>
      </c>
      <c r="L44" s="61">
        <v>0</v>
      </c>
      <c r="M44" s="55"/>
      <c r="N44" s="59" t="s">
        <v>79</v>
      </c>
      <c r="O44" s="60" t="s">
        <v>191</v>
      </c>
      <c r="P44" s="61">
        <v>0</v>
      </c>
    </row>
    <row r="45" spans="2:16" ht="12.95" customHeight="1">
      <c r="B45" s="59" t="s">
        <v>92</v>
      </c>
      <c r="C45" s="60" t="s">
        <v>192</v>
      </c>
      <c r="D45" s="61">
        <v>11</v>
      </c>
      <c r="E45" s="55"/>
      <c r="F45" s="59" t="s">
        <v>92</v>
      </c>
      <c r="G45" s="60" t="s">
        <v>193</v>
      </c>
      <c r="H45" s="61">
        <v>9</v>
      </c>
      <c r="I45" s="55"/>
      <c r="J45" s="59" t="s">
        <v>92</v>
      </c>
      <c r="K45" s="60" t="s">
        <v>194</v>
      </c>
      <c r="L45" s="61">
        <v>11</v>
      </c>
      <c r="M45" s="55"/>
      <c r="N45" s="59" t="s">
        <v>92</v>
      </c>
      <c r="O45" s="60" t="s">
        <v>195</v>
      </c>
      <c r="P45" s="61">
        <v>7</v>
      </c>
    </row>
    <row r="46" spans="2:16" ht="12.95" customHeight="1">
      <c r="B46" s="59" t="s">
        <v>97</v>
      </c>
      <c r="C46" s="60" t="s">
        <v>196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199</v>
      </c>
      <c r="P46" s="61">
        <v>0</v>
      </c>
    </row>
    <row r="47" spans="2:16" ht="12.95" customHeight="1">
      <c r="B47" s="59"/>
      <c r="C47" s="64" t="s">
        <v>102</v>
      </c>
      <c r="D47" s="65">
        <f>SUM(D39:D46)</f>
        <v>20</v>
      </c>
      <c r="E47" s="55"/>
      <c r="F47" s="59"/>
      <c r="G47" s="64" t="s">
        <v>102</v>
      </c>
      <c r="H47" s="65">
        <f>SUM(H39:H46)</f>
        <v>21</v>
      </c>
      <c r="I47" s="55"/>
      <c r="J47" s="59"/>
      <c r="K47" s="64" t="s">
        <v>102</v>
      </c>
      <c r="L47" s="65">
        <f>SUM(L39:L46)</f>
        <v>35</v>
      </c>
      <c r="M47" s="55"/>
      <c r="N47" s="59"/>
      <c r="O47" s="64" t="s">
        <v>102</v>
      </c>
      <c r="P47" s="65">
        <f>SUM(P39:P46)</f>
        <v>19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0" ht="12.95" customHeight="1">
      <c r="B49" s="589" t="s">
        <v>200</v>
      </c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71" t="s">
        <v>61</v>
      </c>
      <c r="P49" s="72"/>
    </row>
    <row r="50" spans="2:20" ht="12.95" customHeight="1">
      <c r="B50" s="73" t="s">
        <v>201</v>
      </c>
      <c r="C50" s="74" t="s">
        <v>202</v>
      </c>
      <c r="D50" s="75">
        <f>H25</f>
        <v>33</v>
      </c>
      <c r="E50" s="76"/>
      <c r="F50" s="77"/>
      <c r="G50" s="74" t="s">
        <v>39</v>
      </c>
      <c r="H50" s="75">
        <f>L36</f>
        <v>11</v>
      </c>
      <c r="I50" s="78"/>
      <c r="J50" s="79" t="s">
        <v>203</v>
      </c>
      <c r="K50" s="74" t="s">
        <v>30</v>
      </c>
      <c r="L50" s="75">
        <f>L47</f>
        <v>35</v>
      </c>
      <c r="M50" s="78"/>
      <c r="N50" s="80" t="s">
        <v>203</v>
      </c>
      <c r="O50" s="74" t="s">
        <v>28</v>
      </c>
      <c r="P50" s="81">
        <f>L14</f>
        <v>26</v>
      </c>
      <c r="R50" s="82"/>
      <c r="S50" s="83"/>
      <c r="T50" s="84"/>
    </row>
    <row r="51" spans="2:20" ht="12.95" customHeight="1">
      <c r="B51" s="85"/>
      <c r="C51" s="54" t="s">
        <v>35</v>
      </c>
      <c r="D51" s="86">
        <f>D36</f>
        <v>11</v>
      </c>
      <c r="E51" s="86"/>
      <c r="F51" s="87" t="s">
        <v>201</v>
      </c>
      <c r="G51" s="54" t="s">
        <v>204</v>
      </c>
      <c r="H51" s="86">
        <f>D14</f>
        <v>28</v>
      </c>
      <c r="I51" s="88"/>
      <c r="J51" s="87"/>
      <c r="K51" s="54" t="s">
        <v>205</v>
      </c>
      <c r="L51" s="86">
        <f>P14</f>
        <v>34</v>
      </c>
      <c r="M51" s="55"/>
      <c r="N51" s="87"/>
      <c r="O51" s="54" t="s">
        <v>206</v>
      </c>
      <c r="P51" s="89">
        <f>P36</f>
        <v>26</v>
      </c>
      <c r="R51" s="90"/>
      <c r="S51" s="83"/>
      <c r="T51" s="84"/>
    </row>
    <row r="52" spans="2:20" ht="12.95" customHeight="1">
      <c r="B52" s="91"/>
      <c r="E52" s="55"/>
      <c r="F52" s="70"/>
      <c r="I52" s="55"/>
      <c r="J52" s="92"/>
      <c r="M52" s="55"/>
      <c r="N52" s="93"/>
      <c r="P52" s="94"/>
      <c r="R52" s="90"/>
      <c r="S52" s="83"/>
      <c r="T52" s="84"/>
    </row>
    <row r="53" spans="2:20" ht="12.95" customHeight="1">
      <c r="B53" s="85"/>
      <c r="C53" s="54" t="s">
        <v>27</v>
      </c>
      <c r="D53" s="86">
        <f>H14</f>
        <v>20</v>
      </c>
      <c r="E53" s="55"/>
      <c r="F53" s="95" t="s">
        <v>203</v>
      </c>
      <c r="G53" s="54" t="s">
        <v>29</v>
      </c>
      <c r="H53" s="86">
        <f>L25</f>
        <v>36</v>
      </c>
      <c r="I53" s="96"/>
      <c r="J53" s="95"/>
      <c r="K53" s="54" t="s">
        <v>42</v>
      </c>
      <c r="L53" s="86">
        <f>H47</f>
        <v>21</v>
      </c>
      <c r="M53" s="55"/>
      <c r="N53" s="95" t="s">
        <v>203</v>
      </c>
      <c r="O53" s="54" t="s">
        <v>41</v>
      </c>
      <c r="P53" s="89">
        <f>P47</f>
        <v>19</v>
      </c>
      <c r="R53" s="90"/>
      <c r="S53" s="83"/>
      <c r="T53" s="84"/>
    </row>
    <row r="54" spans="2:20" ht="12.95" customHeight="1">
      <c r="B54" s="97" t="s">
        <v>201</v>
      </c>
      <c r="C54" s="98" t="s">
        <v>207</v>
      </c>
      <c r="D54" s="99">
        <f>P25</f>
        <v>27</v>
      </c>
      <c r="E54" s="100"/>
      <c r="F54" s="101"/>
      <c r="G54" s="98" t="s">
        <v>208</v>
      </c>
      <c r="H54" s="99">
        <f>H36</f>
        <v>14</v>
      </c>
      <c r="I54" s="102"/>
      <c r="J54" s="103" t="s">
        <v>201</v>
      </c>
      <c r="K54" s="98" t="s">
        <v>209</v>
      </c>
      <c r="L54" s="99">
        <f>D25</f>
        <v>25</v>
      </c>
      <c r="M54" s="102"/>
      <c r="N54" s="101"/>
      <c r="O54" s="98" t="s">
        <v>210</v>
      </c>
      <c r="P54" s="104">
        <f>D47</f>
        <v>20</v>
      </c>
      <c r="R54" s="90"/>
      <c r="S54" s="83"/>
      <c r="T54" s="84"/>
    </row>
    <row r="55" spans="2:20" ht="12.95" customHeight="1">
      <c r="B55" s="55"/>
      <c r="C55" s="55"/>
      <c r="D55" s="55"/>
      <c r="E55" s="55"/>
      <c r="M55" s="55"/>
      <c r="N55" s="55"/>
      <c r="O55" s="55"/>
      <c r="P55" s="55"/>
      <c r="R55" s="90"/>
      <c r="S55" s="83"/>
      <c r="T55" s="84"/>
    </row>
    <row r="56" spans="2:20" ht="12.95" customHeight="1">
      <c r="B56" s="587" t="s">
        <v>211</v>
      </c>
      <c r="C56" s="587"/>
      <c r="D56" s="105" t="s">
        <v>212</v>
      </c>
      <c r="E56" s="55"/>
      <c r="F56" s="106" t="s">
        <v>213</v>
      </c>
      <c r="G56" s="107"/>
      <c r="H56" s="107"/>
      <c r="I56" s="107"/>
      <c r="J56" s="107"/>
      <c r="K56" s="107"/>
      <c r="L56" s="105"/>
      <c r="M56" s="54"/>
      <c r="N56" s="106" t="s">
        <v>214</v>
      </c>
      <c r="O56" s="107"/>
      <c r="P56" s="105"/>
      <c r="R56" s="90"/>
      <c r="S56" s="83"/>
      <c r="T56" s="84"/>
    </row>
    <row r="57" spans="2:20" ht="12.95" customHeight="1">
      <c r="B57" s="108" t="s">
        <v>29</v>
      </c>
      <c r="C57" s="109"/>
      <c r="D57" s="61">
        <f>$L$25</f>
        <v>36</v>
      </c>
      <c r="E57" s="55"/>
      <c r="F57" s="588" t="s">
        <v>215</v>
      </c>
      <c r="G57" s="588"/>
      <c r="H57" s="588"/>
      <c r="I57" s="588"/>
      <c r="J57" s="588"/>
      <c r="K57" s="588"/>
      <c r="L57" s="588"/>
      <c r="M57" s="55"/>
      <c r="N57" s="110" t="s">
        <v>216</v>
      </c>
      <c r="O57" s="74"/>
      <c r="P57" s="111"/>
      <c r="R57" s="90"/>
      <c r="S57" s="83"/>
      <c r="T57" s="84"/>
    </row>
    <row r="58" spans="2:20" ht="12.95" customHeight="1">
      <c r="B58" s="108" t="s">
        <v>30</v>
      </c>
      <c r="C58" s="109"/>
      <c r="D58" s="61">
        <f>$L$47</f>
        <v>35</v>
      </c>
      <c r="E58" s="55"/>
      <c r="F58" s="588" t="s">
        <v>217</v>
      </c>
      <c r="G58" s="588"/>
      <c r="H58" s="588"/>
      <c r="I58" s="588"/>
      <c r="J58" s="588"/>
      <c r="K58" s="588"/>
      <c r="L58" s="588"/>
      <c r="M58" s="55"/>
      <c r="N58" s="112" t="s">
        <v>218</v>
      </c>
      <c r="O58" s="102"/>
      <c r="P58" s="113">
        <f>MAX(D6:D12,H6:H12,L6:L12,P6:P12,D17:D23,H17:H23,L17:L23,P17:P23,D28:D34,H28:H34,L28:L34,P28:P34,D39:D45,H39:H45,L39:L45,P39:P45)</f>
        <v>18</v>
      </c>
      <c r="R58" s="90"/>
      <c r="S58" s="114"/>
      <c r="T58" s="115"/>
    </row>
    <row r="59" spans="2:20" ht="12.95" customHeight="1">
      <c r="B59" s="108" t="s">
        <v>21</v>
      </c>
      <c r="C59" s="109"/>
      <c r="D59" s="61">
        <f>$P$14</f>
        <v>34</v>
      </c>
      <c r="E59" s="55"/>
      <c r="F59" s="588" t="s">
        <v>219</v>
      </c>
      <c r="G59" s="588"/>
      <c r="H59" s="588"/>
      <c r="I59" s="588"/>
      <c r="J59" s="588"/>
      <c r="K59" s="588"/>
      <c r="L59" s="588"/>
      <c r="M59" s="55"/>
      <c r="N59" s="110" t="s">
        <v>220</v>
      </c>
      <c r="O59" s="74"/>
      <c r="P59" s="111"/>
    </row>
    <row r="60" spans="2:20" ht="12.95" customHeight="1">
      <c r="B60" s="108" t="s">
        <v>40</v>
      </c>
      <c r="C60" s="109"/>
      <c r="D60" s="61">
        <f>$H$25</f>
        <v>33</v>
      </c>
      <c r="E60" s="55"/>
      <c r="F60" s="588" t="s">
        <v>221</v>
      </c>
      <c r="G60" s="588"/>
      <c r="H60" s="588"/>
      <c r="I60" s="588"/>
      <c r="J60" s="588"/>
      <c r="K60" s="588"/>
      <c r="L60" s="588"/>
      <c r="M60" s="55"/>
      <c r="N60" s="597" t="s">
        <v>29</v>
      </c>
      <c r="O60" s="597"/>
      <c r="P60" s="113">
        <f>MAX(D14,H14,L14,P14,D25,H25,L25,P25,D36,H36,L36,P36,D47,H47,L47,P47)</f>
        <v>36</v>
      </c>
    </row>
    <row r="61" spans="2:20" ht="12.95" customHeight="1">
      <c r="B61" s="108" t="s">
        <v>33</v>
      </c>
      <c r="C61" s="109"/>
      <c r="D61" s="61">
        <f>$D$14</f>
        <v>28</v>
      </c>
      <c r="E61" s="55"/>
      <c r="F61" s="588" t="s">
        <v>222</v>
      </c>
      <c r="G61" s="588"/>
      <c r="H61" s="588"/>
      <c r="I61" s="588"/>
      <c r="J61" s="588"/>
      <c r="K61" s="588"/>
      <c r="L61" s="588"/>
      <c r="M61" s="55"/>
      <c r="N61" s="116" t="s">
        <v>223</v>
      </c>
      <c r="O61" s="55"/>
      <c r="P61" s="117"/>
    </row>
    <row r="62" spans="2:20" ht="12.95" customHeight="1">
      <c r="B62" s="108" t="s">
        <v>22</v>
      </c>
      <c r="C62" s="109"/>
      <c r="D62" s="61">
        <f>$P$25</f>
        <v>27</v>
      </c>
      <c r="E62" s="55"/>
      <c r="F62" s="588" t="s">
        <v>224</v>
      </c>
      <c r="G62" s="588"/>
      <c r="H62" s="588"/>
      <c r="I62" s="588"/>
      <c r="J62" s="588"/>
      <c r="K62" s="588"/>
      <c r="L62" s="588"/>
      <c r="M62" s="55"/>
      <c r="N62" s="598" t="s">
        <v>35</v>
      </c>
      <c r="O62" s="598"/>
      <c r="P62" s="117">
        <f>MIN(D14,H14,L14,P14,D25,H25,L25,P25,D36,H36,L36,P36,D47,H47,L47,P47)</f>
        <v>11</v>
      </c>
    </row>
    <row r="63" spans="2:20" ht="12.95" customHeight="1">
      <c r="B63" s="108" t="s">
        <v>24</v>
      </c>
      <c r="C63" s="109"/>
      <c r="D63" s="61">
        <f>$P$36</f>
        <v>26</v>
      </c>
      <c r="E63" s="55"/>
      <c r="F63" s="588" t="s">
        <v>225</v>
      </c>
      <c r="G63" s="588"/>
      <c r="H63" s="588"/>
      <c r="I63" s="588"/>
      <c r="J63" s="588"/>
      <c r="K63" s="588"/>
      <c r="L63" s="588"/>
      <c r="M63" s="55"/>
      <c r="N63" s="110" t="s">
        <v>226</v>
      </c>
      <c r="O63" s="78"/>
      <c r="P63" s="81"/>
    </row>
    <row r="64" spans="2:20" ht="12.95" customHeight="1">
      <c r="B64" s="108" t="s">
        <v>28</v>
      </c>
      <c r="C64" s="109"/>
      <c r="D64" s="61">
        <f>$L$14</f>
        <v>26</v>
      </c>
      <c r="E64" s="55"/>
      <c r="F64" s="588" t="s">
        <v>227</v>
      </c>
      <c r="G64" s="588"/>
      <c r="H64" s="588"/>
      <c r="I64" s="588"/>
      <c r="J64" s="588"/>
      <c r="K64" s="588"/>
      <c r="L64" s="588"/>
      <c r="M64" s="55"/>
      <c r="N64" s="597" t="s">
        <v>40</v>
      </c>
      <c r="O64" s="597"/>
      <c r="P64" s="113">
        <v>0</v>
      </c>
    </row>
    <row r="65" spans="2:30" ht="12.95" customHeight="1">
      <c r="B65" s="108" t="s">
        <v>34</v>
      </c>
      <c r="C65" s="109"/>
      <c r="D65" s="61">
        <f>$D$25</f>
        <v>25</v>
      </c>
      <c r="E65" s="55"/>
      <c r="F65" s="588" t="s">
        <v>228</v>
      </c>
      <c r="G65" s="588"/>
      <c r="H65" s="588"/>
      <c r="I65" s="588"/>
      <c r="J65" s="588"/>
      <c r="K65" s="588"/>
      <c r="L65" s="588"/>
      <c r="M65" s="55"/>
      <c r="N65" s="55"/>
      <c r="O65" s="55"/>
      <c r="P65" s="55"/>
    </row>
    <row r="66" spans="2:30" ht="12.95" customHeight="1">
      <c r="B66" s="108" t="s">
        <v>42</v>
      </c>
      <c r="C66" s="109"/>
      <c r="D66" s="61">
        <f>$H$47</f>
        <v>21</v>
      </c>
      <c r="E66" s="55"/>
      <c r="F66" s="588" t="s">
        <v>229</v>
      </c>
      <c r="G66" s="588"/>
      <c r="H66" s="588"/>
      <c r="I66" s="588"/>
      <c r="J66" s="588"/>
      <c r="K66" s="588"/>
      <c r="L66" s="588"/>
      <c r="M66" s="55"/>
      <c r="N66" s="599" t="s">
        <v>230</v>
      </c>
      <c r="O66" s="599"/>
      <c r="P66" s="599"/>
    </row>
    <row r="67" spans="2:30" ht="12.95" customHeight="1">
      <c r="B67" s="108" t="s">
        <v>27</v>
      </c>
      <c r="C67" s="109"/>
      <c r="D67" s="61">
        <f>$H$14</f>
        <v>20</v>
      </c>
      <c r="E67" s="55"/>
      <c r="F67" s="588" t="s">
        <v>231</v>
      </c>
      <c r="G67" s="588"/>
      <c r="H67" s="588"/>
      <c r="I67" s="588"/>
      <c r="J67" s="588"/>
      <c r="K67" s="588"/>
      <c r="L67" s="588"/>
      <c r="M67" s="55"/>
      <c r="N67" s="593" t="s">
        <v>232</v>
      </c>
      <c r="O67" s="593"/>
      <c r="P67" s="593"/>
      <c r="R67" s="90"/>
      <c r="S67" s="86"/>
      <c r="U67" s="87"/>
      <c r="V67" s="54"/>
      <c r="W67" s="86"/>
      <c r="Y67" s="87"/>
      <c r="Z67" s="54"/>
      <c r="AA67" s="86"/>
      <c r="AC67" s="54"/>
      <c r="AD67" s="54"/>
    </row>
    <row r="68" spans="2:30" ht="12.95" customHeight="1">
      <c r="B68" s="108" t="s">
        <v>36</v>
      </c>
      <c r="C68" s="109"/>
      <c r="D68" s="61">
        <f>$D$47</f>
        <v>20</v>
      </c>
      <c r="E68" s="55"/>
      <c r="F68" s="588" t="s">
        <v>233</v>
      </c>
      <c r="G68" s="588"/>
      <c r="H68" s="588"/>
      <c r="I68" s="588"/>
      <c r="J68" s="588"/>
      <c r="K68" s="588"/>
      <c r="L68" s="588"/>
      <c r="M68" s="55"/>
      <c r="N68" s="593" t="s">
        <v>234</v>
      </c>
      <c r="O68" s="593"/>
      <c r="P68" s="593"/>
      <c r="R68" s="90"/>
      <c r="S68" s="86"/>
      <c r="U68" s="55"/>
      <c r="V68" s="54"/>
      <c r="W68" s="86"/>
      <c r="Y68" s="55"/>
      <c r="Z68" s="54"/>
      <c r="AA68" s="86"/>
      <c r="AC68" s="87"/>
      <c r="AD68" s="54"/>
    </row>
    <row r="69" spans="2:30" ht="12.95" customHeight="1">
      <c r="B69" s="108" t="s">
        <v>41</v>
      </c>
      <c r="C69" s="109"/>
      <c r="D69" s="61">
        <f>$P$47</f>
        <v>19</v>
      </c>
      <c r="E69" s="55"/>
      <c r="F69" s="588" t="s">
        <v>235</v>
      </c>
      <c r="G69" s="588"/>
      <c r="H69" s="588"/>
      <c r="I69" s="588"/>
      <c r="J69" s="588"/>
      <c r="K69" s="588"/>
      <c r="L69" s="588"/>
      <c r="M69" s="55"/>
      <c r="N69" s="593" t="s">
        <v>236</v>
      </c>
      <c r="O69" s="593"/>
      <c r="P69" s="593"/>
      <c r="R69" s="90"/>
      <c r="S69" s="27"/>
      <c r="U69" s="55"/>
      <c r="Y69" s="55"/>
      <c r="Z69" s="27"/>
      <c r="AA69" s="27"/>
      <c r="AC69" s="118"/>
      <c r="AD69" s="27"/>
    </row>
    <row r="70" spans="2:30" ht="12.95" customHeight="1">
      <c r="B70" s="108" t="s">
        <v>23</v>
      </c>
      <c r="C70" s="109"/>
      <c r="D70" s="61">
        <f>$H$36</f>
        <v>14</v>
      </c>
      <c r="E70" s="55"/>
      <c r="F70" s="588" t="s">
        <v>237</v>
      </c>
      <c r="G70" s="588"/>
      <c r="H70" s="588"/>
      <c r="I70" s="588"/>
      <c r="J70" s="588"/>
      <c r="K70" s="588"/>
      <c r="L70" s="588"/>
      <c r="M70" s="55"/>
      <c r="N70" s="593" t="s">
        <v>238</v>
      </c>
      <c r="O70" s="593"/>
      <c r="P70" s="593"/>
      <c r="R70" s="90"/>
      <c r="S70" s="86"/>
      <c r="U70" s="95"/>
      <c r="V70" s="54"/>
      <c r="W70" s="86"/>
      <c r="Y70" s="95"/>
      <c r="Z70" s="54"/>
      <c r="AA70" s="86"/>
      <c r="AC70" s="87"/>
      <c r="AD70" s="54"/>
    </row>
    <row r="71" spans="2:30" ht="12.95" customHeight="1">
      <c r="B71" s="108" t="s">
        <v>39</v>
      </c>
      <c r="C71" s="109"/>
      <c r="D71" s="61">
        <f>$L$36</f>
        <v>11</v>
      </c>
      <c r="E71" s="55"/>
      <c r="F71" s="588" t="s">
        <v>239</v>
      </c>
      <c r="G71" s="588"/>
      <c r="H71" s="588"/>
      <c r="I71" s="588"/>
      <c r="J71" s="588"/>
      <c r="K71" s="588"/>
      <c r="L71" s="588"/>
      <c r="M71" s="55"/>
      <c r="N71" s="593" t="s">
        <v>240</v>
      </c>
      <c r="O71" s="593"/>
      <c r="P71" s="593"/>
      <c r="R71" s="90"/>
      <c r="S71" s="86"/>
      <c r="T71" s="86"/>
      <c r="U71" s="86"/>
      <c r="V71" s="54"/>
      <c r="W71" s="86"/>
      <c r="X71" s="55"/>
      <c r="Y71" s="86"/>
      <c r="Z71" s="54"/>
      <c r="AA71" s="86"/>
      <c r="AB71" s="55"/>
      <c r="AC71" s="86"/>
      <c r="AD71" s="54"/>
    </row>
    <row r="72" spans="2:30" ht="12.95" customHeight="1">
      <c r="B72" s="108" t="s">
        <v>35</v>
      </c>
      <c r="C72" s="109"/>
      <c r="D72" s="61">
        <f>$D$36</f>
        <v>11</v>
      </c>
      <c r="E72" s="55"/>
      <c r="F72" s="594" t="s">
        <v>241</v>
      </c>
      <c r="G72" s="588"/>
      <c r="H72" s="588"/>
      <c r="I72" s="588"/>
      <c r="J72" s="588"/>
      <c r="K72" s="588"/>
      <c r="L72" s="588"/>
      <c r="M72" s="55"/>
      <c r="N72" s="593" t="s">
        <v>242</v>
      </c>
      <c r="O72" s="593"/>
      <c r="P72" s="593"/>
      <c r="R72" s="90"/>
      <c r="S72" s="83"/>
      <c r="T72" s="83"/>
    </row>
    <row r="73" spans="2:30" ht="12.95" customHeight="1">
      <c r="E73" s="55"/>
      <c r="M73" s="55"/>
      <c r="N73" s="593" t="s">
        <v>243</v>
      </c>
      <c r="O73" s="593"/>
      <c r="P73" s="593"/>
      <c r="R73" s="90"/>
      <c r="S73" s="83"/>
      <c r="T73" s="83"/>
    </row>
    <row r="74" spans="2:30" ht="12.95" customHeight="1">
      <c r="B74" s="591" t="s">
        <v>244</v>
      </c>
      <c r="C74" s="591"/>
      <c r="D74" s="591"/>
      <c r="E74" s="55"/>
      <c r="F74" s="119" t="s">
        <v>203</v>
      </c>
      <c r="G74" s="600" t="s">
        <v>245</v>
      </c>
      <c r="H74" s="600"/>
      <c r="I74" s="120">
        <v>4</v>
      </c>
      <c r="J74" s="120">
        <f>$I$74</f>
        <v>4</v>
      </c>
      <c r="K74" s="596" t="s">
        <v>246</v>
      </c>
      <c r="L74" s="596"/>
      <c r="M74" s="55"/>
      <c r="N74" s="593" t="s">
        <v>247</v>
      </c>
      <c r="O74" s="593"/>
      <c r="P74" s="593"/>
      <c r="R74" s="90"/>
      <c r="S74" s="83"/>
      <c r="T74" s="83"/>
    </row>
    <row r="75" spans="2:30" ht="12.95" customHeight="1">
      <c r="B75" s="592" t="s">
        <v>248</v>
      </c>
      <c r="C75" s="592"/>
      <c r="D75" s="121">
        <f>MAX('Team Totals'!$T$8:'Team Totals'!$T$15:$T$29)</f>
        <v>1901</v>
      </c>
      <c r="E75" s="55"/>
      <c r="F75" s="122" t="s">
        <v>201</v>
      </c>
      <c r="G75" s="601" t="s">
        <v>249</v>
      </c>
      <c r="H75" s="601"/>
      <c r="I75" s="123">
        <v>4</v>
      </c>
      <c r="J75" s="123">
        <f>$I$75</f>
        <v>4</v>
      </c>
      <c r="K75" s="596" t="s">
        <v>250</v>
      </c>
      <c r="L75" s="596"/>
      <c r="M75" s="55"/>
      <c r="N75" s="595" t="str">
        <f>$B$3</f>
        <v>ALL NFL TEAMS PLAYING</v>
      </c>
      <c r="O75" s="595"/>
      <c r="P75" s="595"/>
    </row>
    <row r="76" spans="2:30" ht="12.95" customHeight="1"/>
  </sheetData>
  <sortState xmlns:xlrd2="http://schemas.microsoft.com/office/spreadsheetml/2017/richdata2" ref="B57:D72">
    <sortCondition descending="1" ref="D72"/>
  </sortState>
  <mergeCells count="56">
    <mergeCell ref="N75:P75"/>
    <mergeCell ref="N74:P74"/>
    <mergeCell ref="K74:L74"/>
    <mergeCell ref="K75:L75"/>
    <mergeCell ref="F58:L58"/>
    <mergeCell ref="F68:L68"/>
    <mergeCell ref="F60:L60"/>
    <mergeCell ref="N60:O60"/>
    <mergeCell ref="N62:O62"/>
    <mergeCell ref="F65:L65"/>
    <mergeCell ref="N66:P66"/>
    <mergeCell ref="N64:O64"/>
    <mergeCell ref="G74:H74"/>
    <mergeCell ref="G75:H75"/>
    <mergeCell ref="B74:D74"/>
    <mergeCell ref="B75:C75"/>
    <mergeCell ref="N72:P72"/>
    <mergeCell ref="N73:P73"/>
    <mergeCell ref="F64:L64"/>
    <mergeCell ref="F66:L66"/>
    <mergeCell ref="F69:L69"/>
    <mergeCell ref="F70:L70"/>
    <mergeCell ref="F71:L71"/>
    <mergeCell ref="F72:L72"/>
    <mergeCell ref="F67:L67"/>
    <mergeCell ref="N71:P71"/>
    <mergeCell ref="N68:P68"/>
    <mergeCell ref="N69:P69"/>
    <mergeCell ref="N67:P67"/>
    <mergeCell ref="N70:P70"/>
    <mergeCell ref="B16:C16"/>
    <mergeCell ref="N27:O27"/>
    <mergeCell ref="N38:O38"/>
    <mergeCell ref="B49:N49"/>
    <mergeCell ref="B27:C27"/>
    <mergeCell ref="J27:K27"/>
    <mergeCell ref="F38:G38"/>
    <mergeCell ref="B38:C38"/>
    <mergeCell ref="F27:G27"/>
    <mergeCell ref="N16:O16"/>
    <mergeCell ref="J16:K16"/>
    <mergeCell ref="F16:G16"/>
    <mergeCell ref="J38:K38"/>
    <mergeCell ref="B56:C56"/>
    <mergeCell ref="F61:L61"/>
    <mergeCell ref="F59:L59"/>
    <mergeCell ref="F62:L62"/>
    <mergeCell ref="F63:L63"/>
    <mergeCell ref="F57:L57"/>
    <mergeCell ref="B3:E3"/>
    <mergeCell ref="B1:C1"/>
    <mergeCell ref="B5:C5"/>
    <mergeCell ref="F5:G5"/>
    <mergeCell ref="F1:L2"/>
    <mergeCell ref="J5:K5"/>
    <mergeCell ref="F3:L3"/>
  </mergeCells>
  <pageMargins left="0.57999999999999996" right="0" top="9.0000000000000024E-2" bottom="0" header="0.13" footer="0.5"/>
  <pageSetup paperSize="9" scale="86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306"/>
  <sheetViews>
    <sheetView view="pageBreakPreview" topLeftCell="A6" zoomScale="180" workbookViewId="0">
      <selection activeCell="B24" sqref="B24"/>
    </sheetView>
  </sheetViews>
  <sheetFormatPr defaultColWidth="9.140625" defaultRowHeight="12.75"/>
  <cols>
    <col min="1" max="1" width="4.7109375" style="334" customWidth="1"/>
    <col min="2" max="2" width="15.5703125" style="334" customWidth="1"/>
    <col min="3" max="20" width="5.28515625" style="334" customWidth="1"/>
    <col min="21" max="22" width="5.7109375" style="334" customWidth="1"/>
    <col min="23" max="23" width="3.42578125" style="334" customWidth="1"/>
    <col min="24" max="24" width="4.28515625" style="334" customWidth="1"/>
    <col min="25" max="25" width="14.85546875" style="334" customWidth="1"/>
    <col min="26" max="26" width="11.7109375" style="334" customWidth="1"/>
    <col min="27" max="27" width="4.85546875" style="334" customWidth="1"/>
    <col min="28" max="16384" width="9.140625" style="334"/>
  </cols>
  <sheetData>
    <row r="1" spans="1:27">
      <c r="A1" s="335" t="s">
        <v>0</v>
      </c>
      <c r="B1" s="335"/>
      <c r="C1" s="247"/>
      <c r="D1" s="247"/>
      <c r="E1" s="336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</row>
    <row r="2" spans="1:27">
      <c r="A2" s="247"/>
      <c r="C2" s="337" t="s">
        <v>739</v>
      </c>
      <c r="D2" s="337" t="s">
        <v>740</v>
      </c>
      <c r="E2" s="337" t="s">
        <v>741</v>
      </c>
      <c r="F2" s="337" t="s">
        <v>742</v>
      </c>
      <c r="G2" s="337" t="s">
        <v>743</v>
      </c>
      <c r="H2" s="337" t="s">
        <v>744</v>
      </c>
      <c r="I2" s="337" t="s">
        <v>745</v>
      </c>
      <c r="J2" s="337" t="s">
        <v>746</v>
      </c>
      <c r="K2" s="337" t="s">
        <v>747</v>
      </c>
      <c r="L2" s="337" t="s">
        <v>748</v>
      </c>
      <c r="M2" s="337" t="s">
        <v>749</v>
      </c>
      <c r="N2" s="337" t="s">
        <v>750</v>
      </c>
      <c r="O2" s="337" t="s">
        <v>751</v>
      </c>
      <c r="P2" s="337" t="s">
        <v>752</v>
      </c>
      <c r="Q2" s="337" t="s">
        <v>753</v>
      </c>
      <c r="R2" s="337" t="s">
        <v>754</v>
      </c>
      <c r="S2" s="337" t="s">
        <v>755</v>
      </c>
      <c r="T2" s="337" t="s">
        <v>756</v>
      </c>
      <c r="U2" s="337" t="s">
        <v>49</v>
      </c>
      <c r="V2" s="338" t="s">
        <v>757</v>
      </c>
      <c r="X2" s="339"/>
      <c r="Y2" s="340"/>
      <c r="Z2" s="340"/>
      <c r="AA2" s="340"/>
    </row>
    <row r="3" spans="1:27">
      <c r="A3" s="341"/>
      <c r="B3" s="342" t="s">
        <v>758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4"/>
      <c r="X3" s="345"/>
      <c r="Y3" s="345"/>
      <c r="Z3" s="345"/>
      <c r="AA3" s="346"/>
    </row>
    <row r="4" spans="1:27">
      <c r="A4" s="126" t="s">
        <v>759</v>
      </c>
      <c r="B4" s="347" t="s">
        <v>66</v>
      </c>
      <c r="C4" s="337">
        <v>0</v>
      </c>
      <c r="D4" s="337">
        <v>12</v>
      </c>
      <c r="E4" s="337">
        <v>9</v>
      </c>
      <c r="F4" s="337">
        <v>0</v>
      </c>
      <c r="G4" s="337">
        <v>0</v>
      </c>
      <c r="H4" s="337">
        <v>0</v>
      </c>
      <c r="I4" s="337">
        <v>0</v>
      </c>
      <c r="J4" s="337">
        <v>0</v>
      </c>
      <c r="K4" s="337">
        <v>0</v>
      </c>
      <c r="L4" s="337">
        <v>0</v>
      </c>
      <c r="M4" s="337">
        <v>0</v>
      </c>
      <c r="N4" s="337">
        <v>0</v>
      </c>
      <c r="O4" s="337">
        <v>0</v>
      </c>
      <c r="P4" s="337">
        <v>0</v>
      </c>
      <c r="Q4" s="337">
        <v>0</v>
      </c>
      <c r="R4" s="337">
        <v>0</v>
      </c>
      <c r="S4" s="337">
        <v>0</v>
      </c>
      <c r="T4" s="337">
        <v>0</v>
      </c>
      <c r="U4" s="337">
        <f t="shared" ref="U4:U19" si="0">SUM(C4:T4)</f>
        <v>21</v>
      </c>
      <c r="V4" s="338">
        <f t="shared" ref="V4:V19" si="1">U4/18</f>
        <v>1.1666666666666667</v>
      </c>
      <c r="X4" s="340"/>
      <c r="Y4" s="348"/>
      <c r="Z4" s="340"/>
      <c r="AA4" s="340"/>
    </row>
    <row r="5" spans="1:27">
      <c r="A5" s="126" t="s">
        <v>760</v>
      </c>
      <c r="B5" s="347" t="s">
        <v>409</v>
      </c>
      <c r="C5" s="337">
        <v>0</v>
      </c>
      <c r="D5" s="337">
        <v>9</v>
      </c>
      <c r="E5" s="337">
        <v>6</v>
      </c>
      <c r="F5" s="337">
        <v>0</v>
      </c>
      <c r="G5" s="337">
        <v>0</v>
      </c>
      <c r="H5" s="337">
        <v>0</v>
      </c>
      <c r="I5" s="337">
        <v>0</v>
      </c>
      <c r="J5" s="337">
        <v>0</v>
      </c>
      <c r="K5" s="337">
        <v>0</v>
      </c>
      <c r="L5" s="337">
        <v>0</v>
      </c>
      <c r="M5" s="337">
        <v>0</v>
      </c>
      <c r="N5" s="337">
        <v>0</v>
      </c>
      <c r="O5" s="337">
        <v>0</v>
      </c>
      <c r="P5" s="337">
        <v>0</v>
      </c>
      <c r="Q5" s="337">
        <v>0</v>
      </c>
      <c r="R5" s="337">
        <v>0</v>
      </c>
      <c r="S5" s="337">
        <v>0</v>
      </c>
      <c r="T5" s="337">
        <v>0</v>
      </c>
      <c r="U5" s="337">
        <f t="shared" si="0"/>
        <v>15</v>
      </c>
      <c r="V5" s="338">
        <f t="shared" si="1"/>
        <v>0.83333333333333337</v>
      </c>
      <c r="X5" s="340"/>
      <c r="Y5" s="348"/>
      <c r="Z5" s="340"/>
      <c r="AA5" s="340"/>
    </row>
    <row r="6" spans="1:27">
      <c r="A6" s="126" t="s">
        <v>761</v>
      </c>
      <c r="B6" s="347" t="s">
        <v>553</v>
      </c>
      <c r="C6" s="337">
        <v>0</v>
      </c>
      <c r="D6" s="337">
        <v>3</v>
      </c>
      <c r="E6" s="337">
        <v>0</v>
      </c>
      <c r="F6" s="337">
        <v>0</v>
      </c>
      <c r="G6" s="337">
        <v>0</v>
      </c>
      <c r="H6" s="337">
        <v>0</v>
      </c>
      <c r="I6" s="337">
        <v>0</v>
      </c>
      <c r="J6" s="337">
        <v>0</v>
      </c>
      <c r="K6" s="337">
        <v>0</v>
      </c>
      <c r="L6" s="337">
        <v>0</v>
      </c>
      <c r="M6" s="337">
        <v>0</v>
      </c>
      <c r="N6" s="337">
        <v>0</v>
      </c>
      <c r="O6" s="337">
        <v>0</v>
      </c>
      <c r="P6" s="337">
        <v>0</v>
      </c>
      <c r="Q6" s="337">
        <v>0</v>
      </c>
      <c r="R6" s="337">
        <v>0</v>
      </c>
      <c r="S6" s="337">
        <v>0</v>
      </c>
      <c r="T6" s="337">
        <v>0</v>
      </c>
      <c r="U6" s="337">
        <f t="shared" si="0"/>
        <v>3</v>
      </c>
      <c r="V6" s="338">
        <f t="shared" si="1"/>
        <v>0.16666666666666666</v>
      </c>
      <c r="X6" s="340"/>
      <c r="Y6" s="348"/>
      <c r="Z6" s="340"/>
      <c r="AA6" s="340"/>
    </row>
    <row r="7" spans="1:27">
      <c r="A7" s="126" t="s">
        <v>762</v>
      </c>
      <c r="B7" s="347" t="s">
        <v>71</v>
      </c>
      <c r="C7" s="337">
        <v>0</v>
      </c>
      <c r="D7" s="337">
        <v>6</v>
      </c>
      <c r="E7" s="337">
        <v>12</v>
      </c>
      <c r="F7" s="337">
        <v>0</v>
      </c>
      <c r="G7" s="337">
        <v>0</v>
      </c>
      <c r="H7" s="337">
        <v>0</v>
      </c>
      <c r="I7" s="337">
        <v>0</v>
      </c>
      <c r="J7" s="337">
        <v>0</v>
      </c>
      <c r="K7" s="337">
        <v>0</v>
      </c>
      <c r="L7" s="337">
        <v>0</v>
      </c>
      <c r="M7" s="337">
        <v>0</v>
      </c>
      <c r="N7" s="337">
        <v>0</v>
      </c>
      <c r="O7" s="337">
        <v>0</v>
      </c>
      <c r="P7" s="337">
        <v>0</v>
      </c>
      <c r="Q7" s="337">
        <v>0</v>
      </c>
      <c r="R7" s="337">
        <v>0</v>
      </c>
      <c r="S7" s="337">
        <v>0</v>
      </c>
      <c r="T7" s="337">
        <v>0</v>
      </c>
      <c r="U7" s="337">
        <f t="shared" si="0"/>
        <v>18</v>
      </c>
      <c r="V7" s="338">
        <f t="shared" si="1"/>
        <v>1</v>
      </c>
      <c r="X7" s="340"/>
      <c r="Y7" s="348"/>
      <c r="Z7" s="340"/>
      <c r="AA7" s="340"/>
    </row>
    <row r="8" spans="1:27">
      <c r="A8" s="126" t="s">
        <v>763</v>
      </c>
      <c r="B8" s="347" t="s">
        <v>555</v>
      </c>
      <c r="C8" s="337">
        <v>0</v>
      </c>
      <c r="D8" s="337">
        <v>0</v>
      </c>
      <c r="E8" s="337">
        <v>0</v>
      </c>
      <c r="F8" s="337">
        <v>0</v>
      </c>
      <c r="G8" s="337">
        <v>0</v>
      </c>
      <c r="H8" s="337">
        <v>0</v>
      </c>
      <c r="I8" s="337">
        <v>0</v>
      </c>
      <c r="J8" s="337">
        <v>0</v>
      </c>
      <c r="K8" s="337">
        <v>0</v>
      </c>
      <c r="L8" s="337">
        <v>0</v>
      </c>
      <c r="M8" s="337">
        <v>0</v>
      </c>
      <c r="N8" s="337">
        <v>0</v>
      </c>
      <c r="O8" s="337">
        <v>0</v>
      </c>
      <c r="P8" s="337">
        <v>0</v>
      </c>
      <c r="Q8" s="337">
        <v>0</v>
      </c>
      <c r="R8" s="337">
        <v>0</v>
      </c>
      <c r="S8" s="337">
        <v>0</v>
      </c>
      <c r="T8" s="337">
        <v>0</v>
      </c>
      <c r="U8" s="337">
        <f t="shared" si="0"/>
        <v>0</v>
      </c>
      <c r="V8" s="338">
        <f t="shared" si="1"/>
        <v>0</v>
      </c>
      <c r="Y8" s="348"/>
      <c r="Z8" s="340"/>
      <c r="AA8" s="340"/>
    </row>
    <row r="9" spans="1:27">
      <c r="A9" s="126" t="s">
        <v>764</v>
      </c>
      <c r="B9" s="347" t="s">
        <v>75</v>
      </c>
      <c r="C9" s="337">
        <v>0</v>
      </c>
      <c r="D9" s="337">
        <v>0</v>
      </c>
      <c r="E9" s="337">
        <v>0</v>
      </c>
      <c r="F9" s="337">
        <v>0</v>
      </c>
      <c r="G9" s="337">
        <v>0</v>
      </c>
      <c r="H9" s="337">
        <v>0</v>
      </c>
      <c r="I9" s="337">
        <v>0</v>
      </c>
      <c r="J9" s="337">
        <v>0</v>
      </c>
      <c r="K9" s="337">
        <v>0</v>
      </c>
      <c r="L9" s="337">
        <v>0</v>
      </c>
      <c r="M9" s="337">
        <v>0</v>
      </c>
      <c r="N9" s="337">
        <v>0</v>
      </c>
      <c r="O9" s="337">
        <v>0</v>
      </c>
      <c r="P9" s="337">
        <v>0</v>
      </c>
      <c r="Q9" s="337">
        <v>0</v>
      </c>
      <c r="R9" s="337">
        <v>0</v>
      </c>
      <c r="S9" s="337">
        <v>0</v>
      </c>
      <c r="T9" s="337">
        <v>0</v>
      </c>
      <c r="U9" s="337">
        <f t="shared" si="0"/>
        <v>0</v>
      </c>
      <c r="V9" s="338">
        <f t="shared" si="1"/>
        <v>0</v>
      </c>
      <c r="Y9" s="348"/>
      <c r="Z9" s="340"/>
      <c r="AA9" s="340"/>
    </row>
    <row r="10" spans="1:27">
      <c r="A10" s="126" t="s">
        <v>765</v>
      </c>
      <c r="B10" s="349" t="s">
        <v>606</v>
      </c>
      <c r="C10" s="337">
        <v>0</v>
      </c>
      <c r="D10" s="337">
        <v>0</v>
      </c>
      <c r="E10" s="337">
        <v>0</v>
      </c>
      <c r="F10" s="337">
        <v>0</v>
      </c>
      <c r="G10" s="337">
        <v>0</v>
      </c>
      <c r="H10" s="337">
        <v>0</v>
      </c>
      <c r="I10" s="337">
        <v>0</v>
      </c>
      <c r="J10" s="337">
        <v>0</v>
      </c>
      <c r="K10" s="337">
        <v>0</v>
      </c>
      <c r="L10" s="337">
        <v>0</v>
      </c>
      <c r="M10" s="337">
        <v>0</v>
      </c>
      <c r="N10" s="337">
        <v>0</v>
      </c>
      <c r="O10" s="337">
        <v>0</v>
      </c>
      <c r="P10" s="337">
        <v>0</v>
      </c>
      <c r="Q10" s="337">
        <v>0</v>
      </c>
      <c r="R10" s="337">
        <v>0</v>
      </c>
      <c r="S10" s="337">
        <v>0</v>
      </c>
      <c r="T10" s="337">
        <v>0</v>
      </c>
      <c r="U10" s="337">
        <f t="shared" si="0"/>
        <v>0</v>
      </c>
      <c r="V10" s="338">
        <f t="shared" si="1"/>
        <v>0</v>
      </c>
      <c r="Y10" s="348"/>
      <c r="Z10" s="340"/>
      <c r="AA10" s="340"/>
    </row>
    <row r="11" spans="1:27">
      <c r="A11" s="126" t="s">
        <v>766</v>
      </c>
      <c r="B11" s="347" t="s">
        <v>80</v>
      </c>
      <c r="C11" s="337">
        <v>0</v>
      </c>
      <c r="D11" s="337">
        <v>3</v>
      </c>
      <c r="E11" s="337">
        <v>0</v>
      </c>
      <c r="F11" s="337">
        <v>0</v>
      </c>
      <c r="G11" s="337">
        <v>0</v>
      </c>
      <c r="H11" s="337">
        <v>0</v>
      </c>
      <c r="I11" s="337">
        <v>0</v>
      </c>
      <c r="J11" s="337">
        <v>0</v>
      </c>
      <c r="K11" s="337">
        <v>0</v>
      </c>
      <c r="L11" s="337">
        <v>0</v>
      </c>
      <c r="M11" s="337">
        <v>0</v>
      </c>
      <c r="N11" s="337">
        <v>0</v>
      </c>
      <c r="O11" s="337">
        <v>0</v>
      </c>
      <c r="P11" s="337">
        <v>0</v>
      </c>
      <c r="Q11" s="337">
        <v>0</v>
      </c>
      <c r="R11" s="337">
        <v>0</v>
      </c>
      <c r="S11" s="337">
        <v>0</v>
      </c>
      <c r="T11" s="337">
        <v>0</v>
      </c>
      <c r="U11" s="337">
        <f t="shared" si="0"/>
        <v>3</v>
      </c>
      <c r="V11" s="338">
        <f t="shared" si="1"/>
        <v>0.16666666666666666</v>
      </c>
    </row>
    <row r="12" spans="1:27">
      <c r="A12" s="126" t="s">
        <v>767</v>
      </c>
      <c r="B12" s="126" t="s">
        <v>84</v>
      </c>
      <c r="C12" s="337">
        <v>0</v>
      </c>
      <c r="D12" s="337">
        <v>0</v>
      </c>
      <c r="E12" s="337">
        <v>0</v>
      </c>
      <c r="F12" s="337">
        <v>0</v>
      </c>
      <c r="G12" s="337">
        <v>0</v>
      </c>
      <c r="H12" s="337">
        <v>0</v>
      </c>
      <c r="I12" s="337">
        <v>0</v>
      </c>
      <c r="J12" s="337">
        <v>3</v>
      </c>
      <c r="K12" s="337">
        <v>0</v>
      </c>
      <c r="L12" s="337">
        <v>0</v>
      </c>
      <c r="M12" s="337">
        <v>0</v>
      </c>
      <c r="N12" s="337">
        <v>0</v>
      </c>
      <c r="O12" s="337">
        <v>0</v>
      </c>
      <c r="P12" s="337">
        <v>0</v>
      </c>
      <c r="Q12" s="337">
        <v>0</v>
      </c>
      <c r="R12" s="337">
        <v>0</v>
      </c>
      <c r="S12" s="337">
        <v>0</v>
      </c>
      <c r="T12" s="337">
        <v>0</v>
      </c>
      <c r="U12" s="337">
        <f t="shared" si="0"/>
        <v>3</v>
      </c>
      <c r="V12" s="338">
        <f t="shared" si="1"/>
        <v>0.16666666666666666</v>
      </c>
      <c r="Y12" s="340"/>
      <c r="Z12" s="350"/>
      <c r="AA12" s="339"/>
    </row>
    <row r="13" spans="1:27">
      <c r="A13" s="126" t="s">
        <v>768</v>
      </c>
      <c r="B13" s="126" t="s">
        <v>308</v>
      </c>
      <c r="C13" s="337">
        <v>0</v>
      </c>
      <c r="D13" s="337">
        <v>0</v>
      </c>
      <c r="E13" s="337">
        <v>6</v>
      </c>
      <c r="F13" s="337">
        <v>0</v>
      </c>
      <c r="G13" s="337">
        <v>0</v>
      </c>
      <c r="H13" s="337">
        <v>0</v>
      </c>
      <c r="I13" s="337">
        <v>0</v>
      </c>
      <c r="J13" s="337">
        <v>0</v>
      </c>
      <c r="K13" s="337">
        <v>0</v>
      </c>
      <c r="L13" s="337">
        <v>0</v>
      </c>
      <c r="M13" s="337">
        <v>0</v>
      </c>
      <c r="N13" s="337">
        <v>0</v>
      </c>
      <c r="O13" s="337">
        <v>0</v>
      </c>
      <c r="P13" s="337">
        <v>0</v>
      </c>
      <c r="Q13" s="337">
        <v>0</v>
      </c>
      <c r="R13" s="337">
        <v>0</v>
      </c>
      <c r="S13" s="337">
        <v>0</v>
      </c>
      <c r="T13" s="337">
        <v>0</v>
      </c>
      <c r="U13" s="337">
        <f t="shared" si="0"/>
        <v>6</v>
      </c>
      <c r="V13" s="338">
        <f t="shared" si="1"/>
        <v>0.33333333333333331</v>
      </c>
    </row>
    <row r="14" spans="1:27">
      <c r="A14" s="126" t="s">
        <v>769</v>
      </c>
      <c r="B14" s="126" t="s">
        <v>509</v>
      </c>
      <c r="C14" s="337">
        <v>0</v>
      </c>
      <c r="D14" s="337">
        <v>0</v>
      </c>
      <c r="E14" s="337">
        <v>0</v>
      </c>
      <c r="F14" s="337">
        <v>0</v>
      </c>
      <c r="G14" s="337">
        <v>0</v>
      </c>
      <c r="H14" s="337">
        <v>0</v>
      </c>
      <c r="I14" s="337">
        <v>0</v>
      </c>
      <c r="J14" s="337">
        <v>0</v>
      </c>
      <c r="K14" s="337">
        <v>0</v>
      </c>
      <c r="L14" s="337">
        <v>0</v>
      </c>
      <c r="M14" s="337">
        <v>0</v>
      </c>
      <c r="N14" s="337">
        <v>0</v>
      </c>
      <c r="O14" s="337">
        <v>0</v>
      </c>
      <c r="P14" s="337">
        <v>0</v>
      </c>
      <c r="Q14" s="337">
        <v>0</v>
      </c>
      <c r="R14" s="337">
        <v>0</v>
      </c>
      <c r="S14" s="337">
        <v>0</v>
      </c>
      <c r="T14" s="337">
        <v>0</v>
      </c>
      <c r="U14" s="337">
        <f t="shared" si="0"/>
        <v>0</v>
      </c>
      <c r="V14" s="338">
        <f t="shared" si="1"/>
        <v>0</v>
      </c>
    </row>
    <row r="15" spans="1:27">
      <c r="A15" s="126" t="s">
        <v>770</v>
      </c>
      <c r="B15" s="126" t="s">
        <v>88</v>
      </c>
      <c r="C15" s="337">
        <v>0</v>
      </c>
      <c r="D15" s="337">
        <v>3</v>
      </c>
      <c r="E15" s="337">
        <v>0</v>
      </c>
      <c r="F15" s="337">
        <v>0</v>
      </c>
      <c r="G15" s="337">
        <v>0</v>
      </c>
      <c r="H15" s="337">
        <v>0</v>
      </c>
      <c r="I15" s="337">
        <v>0</v>
      </c>
      <c r="J15" s="337">
        <v>0</v>
      </c>
      <c r="K15" s="337">
        <v>0</v>
      </c>
      <c r="L15" s="337">
        <v>0</v>
      </c>
      <c r="M15" s="337">
        <v>0</v>
      </c>
      <c r="N15" s="337">
        <v>0</v>
      </c>
      <c r="O15" s="337">
        <v>0</v>
      </c>
      <c r="P15" s="337">
        <v>0</v>
      </c>
      <c r="Q15" s="337">
        <v>0</v>
      </c>
      <c r="R15" s="337">
        <v>0</v>
      </c>
      <c r="S15" s="337">
        <v>0</v>
      </c>
      <c r="T15" s="337">
        <v>0</v>
      </c>
      <c r="U15" s="337">
        <f t="shared" si="0"/>
        <v>3</v>
      </c>
      <c r="V15" s="338">
        <f t="shared" si="1"/>
        <v>0.16666666666666666</v>
      </c>
      <c r="X15" s="340"/>
      <c r="Y15" s="348"/>
      <c r="Z15" s="340"/>
      <c r="AA15" s="340"/>
    </row>
    <row r="16" spans="1:27">
      <c r="A16" s="126" t="s">
        <v>771</v>
      </c>
      <c r="B16" s="317" t="s">
        <v>93</v>
      </c>
      <c r="C16" s="337">
        <v>0</v>
      </c>
      <c r="D16" s="337">
        <v>9</v>
      </c>
      <c r="E16" s="337">
        <v>15</v>
      </c>
      <c r="F16" s="337">
        <v>0</v>
      </c>
      <c r="G16" s="337">
        <v>0</v>
      </c>
      <c r="H16" s="337">
        <v>0</v>
      </c>
      <c r="I16" s="337">
        <v>0</v>
      </c>
      <c r="J16" s="337">
        <v>0</v>
      </c>
      <c r="K16" s="337">
        <v>0</v>
      </c>
      <c r="L16" s="337">
        <v>0</v>
      </c>
      <c r="M16" s="337">
        <v>0</v>
      </c>
      <c r="N16" s="337">
        <v>0</v>
      </c>
      <c r="O16" s="337">
        <v>0</v>
      </c>
      <c r="P16" s="337">
        <v>0</v>
      </c>
      <c r="Q16" s="337">
        <v>0</v>
      </c>
      <c r="R16" s="337">
        <v>0</v>
      </c>
      <c r="S16" s="337">
        <v>0</v>
      </c>
      <c r="T16" s="337">
        <v>0</v>
      </c>
      <c r="U16" s="337">
        <f t="shared" si="0"/>
        <v>24</v>
      </c>
      <c r="V16" s="338">
        <f t="shared" si="1"/>
        <v>1.3333333333333333</v>
      </c>
    </row>
    <row r="17" spans="1:27">
      <c r="A17" s="126" t="s">
        <v>772</v>
      </c>
      <c r="B17" s="349" t="s">
        <v>464</v>
      </c>
      <c r="C17" s="337">
        <v>0</v>
      </c>
      <c r="D17" s="337">
        <v>0</v>
      </c>
      <c r="E17" s="337">
        <v>0</v>
      </c>
      <c r="F17" s="337">
        <v>0</v>
      </c>
      <c r="G17" s="337">
        <v>0</v>
      </c>
      <c r="H17" s="337">
        <v>0</v>
      </c>
      <c r="I17" s="337">
        <v>0</v>
      </c>
      <c r="J17" s="337">
        <v>0</v>
      </c>
      <c r="K17" s="337">
        <v>0</v>
      </c>
      <c r="L17" s="337">
        <v>0</v>
      </c>
      <c r="M17" s="337">
        <v>0</v>
      </c>
      <c r="N17" s="337">
        <v>0</v>
      </c>
      <c r="O17" s="337">
        <v>0</v>
      </c>
      <c r="P17" s="337">
        <v>0</v>
      </c>
      <c r="Q17" s="337">
        <v>0</v>
      </c>
      <c r="R17" s="337">
        <v>0</v>
      </c>
      <c r="S17" s="337">
        <v>0</v>
      </c>
      <c r="T17" s="337">
        <v>0</v>
      </c>
      <c r="U17" s="337">
        <f t="shared" si="0"/>
        <v>0</v>
      </c>
      <c r="V17" s="338">
        <f t="shared" si="1"/>
        <v>0</v>
      </c>
    </row>
    <row r="18" spans="1:27">
      <c r="A18" s="126" t="s">
        <v>773</v>
      </c>
      <c r="B18" s="126" t="s">
        <v>98</v>
      </c>
      <c r="C18" s="337">
        <v>0</v>
      </c>
      <c r="D18" s="337">
        <v>0</v>
      </c>
      <c r="E18" s="337">
        <v>0</v>
      </c>
      <c r="F18" s="337">
        <v>0</v>
      </c>
      <c r="G18" s="337">
        <v>0</v>
      </c>
      <c r="H18" s="337">
        <v>0</v>
      </c>
      <c r="I18" s="337">
        <v>0</v>
      </c>
      <c r="J18" s="337">
        <v>0</v>
      </c>
      <c r="K18" s="337">
        <v>0</v>
      </c>
      <c r="L18" s="337">
        <v>0</v>
      </c>
      <c r="M18" s="337">
        <v>0</v>
      </c>
      <c r="N18" s="337">
        <v>0</v>
      </c>
      <c r="O18" s="337">
        <v>0</v>
      </c>
      <c r="P18" s="337">
        <v>0</v>
      </c>
      <c r="Q18" s="337">
        <v>0</v>
      </c>
      <c r="R18" s="337">
        <v>0</v>
      </c>
      <c r="S18" s="337">
        <v>0</v>
      </c>
      <c r="T18" s="337">
        <v>0</v>
      </c>
      <c r="U18" s="337">
        <f t="shared" si="0"/>
        <v>0</v>
      </c>
      <c r="V18" s="338">
        <f t="shared" si="1"/>
        <v>0</v>
      </c>
      <c r="X18" s="340"/>
      <c r="Y18" s="348"/>
      <c r="Z18" s="340"/>
      <c r="AA18" s="340"/>
    </row>
    <row r="19" spans="1:27">
      <c r="A19" s="126" t="s">
        <v>774</v>
      </c>
      <c r="B19" s="126" t="s">
        <v>256</v>
      </c>
      <c r="C19" s="337">
        <v>0</v>
      </c>
      <c r="D19" s="337">
        <v>0</v>
      </c>
      <c r="E19" s="337">
        <v>0</v>
      </c>
      <c r="F19" s="337">
        <v>0</v>
      </c>
      <c r="G19" s="337">
        <v>0</v>
      </c>
      <c r="H19" s="337">
        <v>0</v>
      </c>
      <c r="I19" s="337">
        <v>0</v>
      </c>
      <c r="J19" s="337">
        <v>0</v>
      </c>
      <c r="K19" s="337">
        <v>0</v>
      </c>
      <c r="L19" s="337">
        <v>0</v>
      </c>
      <c r="M19" s="337">
        <v>0</v>
      </c>
      <c r="N19" s="337">
        <v>0</v>
      </c>
      <c r="O19" s="337">
        <v>0</v>
      </c>
      <c r="P19" s="337">
        <v>0</v>
      </c>
      <c r="Q19" s="337">
        <v>0</v>
      </c>
      <c r="R19" s="337">
        <v>0</v>
      </c>
      <c r="S19" s="337">
        <v>12</v>
      </c>
      <c r="T19" s="337">
        <v>0</v>
      </c>
      <c r="U19" s="337">
        <f t="shared" si="0"/>
        <v>12</v>
      </c>
      <c r="V19" s="338">
        <f t="shared" si="1"/>
        <v>0.66666666666666663</v>
      </c>
      <c r="X19" s="340"/>
      <c r="Y19" s="348"/>
      <c r="Z19" s="340"/>
      <c r="AA19" s="340"/>
    </row>
    <row r="20" spans="1:27">
      <c r="A20" s="342"/>
      <c r="B20" s="351" t="s">
        <v>102</v>
      </c>
      <c r="C20" s="352">
        <f t="shared" ref="C20:T20" si="2">SUM(C4:C19)</f>
        <v>0</v>
      </c>
      <c r="D20" s="352">
        <f t="shared" si="2"/>
        <v>45</v>
      </c>
      <c r="E20" s="352">
        <f t="shared" si="2"/>
        <v>48</v>
      </c>
      <c r="F20" s="352">
        <f t="shared" si="2"/>
        <v>0</v>
      </c>
      <c r="G20" s="352">
        <f t="shared" si="2"/>
        <v>0</v>
      </c>
      <c r="H20" s="352">
        <f t="shared" si="2"/>
        <v>0</v>
      </c>
      <c r="I20" s="352">
        <f t="shared" si="2"/>
        <v>0</v>
      </c>
      <c r="J20" s="352">
        <f t="shared" si="2"/>
        <v>3</v>
      </c>
      <c r="K20" s="352">
        <f t="shared" si="2"/>
        <v>0</v>
      </c>
      <c r="L20" s="352">
        <f t="shared" si="2"/>
        <v>0</v>
      </c>
      <c r="M20" s="352">
        <f t="shared" si="2"/>
        <v>0</v>
      </c>
      <c r="N20" s="352">
        <f t="shared" si="2"/>
        <v>0</v>
      </c>
      <c r="O20" s="352">
        <f t="shared" si="2"/>
        <v>0</v>
      </c>
      <c r="P20" s="352">
        <f t="shared" si="2"/>
        <v>0</v>
      </c>
      <c r="Q20" s="352">
        <f t="shared" si="2"/>
        <v>0</v>
      </c>
      <c r="R20" s="352">
        <f t="shared" si="2"/>
        <v>0</v>
      </c>
      <c r="S20" s="352">
        <f>SUM(S4:S19)</f>
        <v>12</v>
      </c>
      <c r="T20" s="352">
        <f t="shared" si="2"/>
        <v>0</v>
      </c>
      <c r="U20" s="352">
        <f>SUM(C20:T20)</f>
        <v>108</v>
      </c>
      <c r="V20" s="353">
        <f>SUM(AVERAGE(C20:T20))</f>
        <v>6</v>
      </c>
    </row>
    <row r="21" spans="1:27">
      <c r="A21" s="259"/>
      <c r="B21" s="259"/>
      <c r="C21" s="337" t="s">
        <v>739</v>
      </c>
      <c r="D21" s="337" t="s">
        <v>740</v>
      </c>
      <c r="E21" s="337" t="s">
        <v>741</v>
      </c>
      <c r="F21" s="337" t="s">
        <v>742</v>
      </c>
      <c r="G21" s="337" t="s">
        <v>743</v>
      </c>
      <c r="H21" s="337" t="s">
        <v>744</v>
      </c>
      <c r="I21" s="337" t="s">
        <v>745</v>
      </c>
      <c r="J21" s="337" t="s">
        <v>746</v>
      </c>
      <c r="K21" s="337" t="s">
        <v>747</v>
      </c>
      <c r="L21" s="337" t="s">
        <v>748</v>
      </c>
      <c r="M21" s="337" t="s">
        <v>749</v>
      </c>
      <c r="N21" s="337" t="s">
        <v>750</v>
      </c>
      <c r="O21" s="337" t="s">
        <v>751</v>
      </c>
      <c r="P21" s="337" t="s">
        <v>752</v>
      </c>
      <c r="Q21" s="337" t="s">
        <v>753</v>
      </c>
      <c r="R21" s="337" t="s">
        <v>754</v>
      </c>
      <c r="S21" s="337" t="s">
        <v>17</v>
      </c>
      <c r="T21" s="337" t="s">
        <v>756</v>
      </c>
      <c r="U21" s="337" t="s">
        <v>49</v>
      </c>
      <c r="V21" s="338" t="s">
        <v>757</v>
      </c>
    </row>
    <row r="22" spans="1:27">
      <c r="A22" s="354"/>
      <c r="B22" s="355" t="s">
        <v>775</v>
      </c>
      <c r="C22" s="356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8"/>
    </row>
    <row r="23" spans="1:27">
      <c r="A23" s="126" t="s">
        <v>759</v>
      </c>
      <c r="B23" s="126" t="s">
        <v>106</v>
      </c>
      <c r="C23" s="337">
        <v>0</v>
      </c>
      <c r="D23" s="337">
        <v>0</v>
      </c>
      <c r="E23" s="337">
        <v>3</v>
      </c>
      <c r="F23" s="337">
        <v>0</v>
      </c>
      <c r="G23" s="337">
        <v>0</v>
      </c>
      <c r="H23" s="337">
        <v>0</v>
      </c>
      <c r="I23" s="337">
        <v>0</v>
      </c>
      <c r="J23" s="337">
        <v>0</v>
      </c>
      <c r="K23" s="337">
        <v>0</v>
      </c>
      <c r="L23" s="337">
        <v>0</v>
      </c>
      <c r="M23" s="337">
        <v>0</v>
      </c>
      <c r="N23" s="337">
        <v>0</v>
      </c>
      <c r="O23" s="337">
        <v>0</v>
      </c>
      <c r="P23" s="337">
        <v>0</v>
      </c>
      <c r="Q23" s="337">
        <v>0</v>
      </c>
      <c r="R23" s="337">
        <v>0</v>
      </c>
      <c r="S23" s="337">
        <v>0</v>
      </c>
      <c r="T23" s="337">
        <v>0</v>
      </c>
      <c r="U23" s="337">
        <f t="shared" ref="U23:U86" si="3">SUM(C23:T23)</f>
        <v>3</v>
      </c>
      <c r="V23" s="338">
        <f t="shared" ref="V23:V38" si="4">U23/18</f>
        <v>0.16666666666666666</v>
      </c>
    </row>
    <row r="24" spans="1:27">
      <c r="A24" s="126" t="s">
        <v>760</v>
      </c>
      <c r="B24" s="126" t="s">
        <v>776</v>
      </c>
      <c r="C24" s="337">
        <v>0</v>
      </c>
      <c r="D24" s="337">
        <v>0</v>
      </c>
      <c r="E24" s="337">
        <v>0</v>
      </c>
      <c r="F24" s="337">
        <v>0</v>
      </c>
      <c r="G24" s="337">
        <v>0</v>
      </c>
      <c r="H24" s="337">
        <v>0</v>
      </c>
      <c r="I24" s="337">
        <v>0</v>
      </c>
      <c r="J24" s="337">
        <v>0</v>
      </c>
      <c r="K24" s="337">
        <v>0</v>
      </c>
      <c r="L24" s="337">
        <v>0</v>
      </c>
      <c r="M24" s="337">
        <v>0</v>
      </c>
      <c r="N24" s="337">
        <v>0</v>
      </c>
      <c r="O24" s="337">
        <v>0</v>
      </c>
      <c r="P24" s="337">
        <v>0</v>
      </c>
      <c r="Q24" s="337">
        <v>0</v>
      </c>
      <c r="R24" s="337">
        <v>0</v>
      </c>
      <c r="S24" s="337">
        <v>0</v>
      </c>
      <c r="T24" s="337">
        <v>0</v>
      </c>
      <c r="U24" s="337">
        <f t="shared" si="3"/>
        <v>0</v>
      </c>
      <c r="V24" s="338">
        <f t="shared" si="4"/>
        <v>0</v>
      </c>
    </row>
    <row r="25" spans="1:27">
      <c r="A25" s="126" t="s">
        <v>761</v>
      </c>
      <c r="B25" s="126" t="s">
        <v>777</v>
      </c>
      <c r="C25" s="337">
        <v>0</v>
      </c>
      <c r="D25" s="337">
        <v>0</v>
      </c>
      <c r="E25" s="337">
        <v>0</v>
      </c>
      <c r="F25" s="337">
        <v>0</v>
      </c>
      <c r="G25" s="337">
        <v>0</v>
      </c>
      <c r="H25" s="337">
        <v>9</v>
      </c>
      <c r="I25" s="337">
        <v>0</v>
      </c>
      <c r="J25" s="337">
        <v>0</v>
      </c>
      <c r="K25" s="337">
        <v>0</v>
      </c>
      <c r="L25" s="337">
        <v>0</v>
      </c>
      <c r="M25" s="337">
        <v>0</v>
      </c>
      <c r="N25" s="337">
        <v>0</v>
      </c>
      <c r="O25" s="337">
        <v>0</v>
      </c>
      <c r="P25" s="337">
        <v>0</v>
      </c>
      <c r="Q25" s="337">
        <v>0</v>
      </c>
      <c r="R25" s="337">
        <v>0</v>
      </c>
      <c r="S25" s="337">
        <v>0</v>
      </c>
      <c r="T25" s="337">
        <v>0</v>
      </c>
      <c r="U25" s="337">
        <f t="shared" si="3"/>
        <v>9</v>
      </c>
      <c r="V25" s="338">
        <f t="shared" si="4"/>
        <v>0.5</v>
      </c>
    </row>
    <row r="26" spans="1:27">
      <c r="A26" s="126" t="s">
        <v>762</v>
      </c>
      <c r="B26" s="126" t="s">
        <v>110</v>
      </c>
      <c r="C26" s="337">
        <v>0</v>
      </c>
      <c r="D26" s="337">
        <v>6</v>
      </c>
      <c r="E26" s="337">
        <v>0</v>
      </c>
      <c r="F26" s="337">
        <v>0</v>
      </c>
      <c r="G26" s="337">
        <v>0</v>
      </c>
      <c r="H26" s="337">
        <v>0</v>
      </c>
      <c r="I26" s="337">
        <v>0</v>
      </c>
      <c r="J26" s="337">
        <v>0</v>
      </c>
      <c r="K26" s="337">
        <v>0</v>
      </c>
      <c r="L26" s="337">
        <v>0</v>
      </c>
      <c r="M26" s="337">
        <v>0</v>
      </c>
      <c r="N26" s="337">
        <v>0</v>
      </c>
      <c r="O26" s="337">
        <v>0</v>
      </c>
      <c r="P26" s="337">
        <v>0</v>
      </c>
      <c r="Q26" s="337">
        <v>0</v>
      </c>
      <c r="R26" s="337">
        <v>0</v>
      </c>
      <c r="S26" s="337">
        <v>0</v>
      </c>
      <c r="T26" s="337">
        <v>0</v>
      </c>
      <c r="U26" s="337">
        <f t="shared" si="3"/>
        <v>6</v>
      </c>
      <c r="V26" s="338">
        <f t="shared" si="4"/>
        <v>0.33333333333333331</v>
      </c>
    </row>
    <row r="27" spans="1:27">
      <c r="A27" s="126" t="s">
        <v>763</v>
      </c>
      <c r="B27" s="126" t="s">
        <v>114</v>
      </c>
      <c r="C27" s="337">
        <v>0</v>
      </c>
      <c r="D27" s="337">
        <v>0</v>
      </c>
      <c r="E27" s="337">
        <v>0</v>
      </c>
      <c r="F27" s="337">
        <v>0</v>
      </c>
      <c r="G27" s="337">
        <v>0</v>
      </c>
      <c r="H27" s="337">
        <v>0</v>
      </c>
      <c r="I27" s="337">
        <v>0</v>
      </c>
      <c r="J27" s="337">
        <v>0</v>
      </c>
      <c r="K27" s="337">
        <v>0</v>
      </c>
      <c r="L27" s="337">
        <v>0</v>
      </c>
      <c r="M27" s="337">
        <v>0</v>
      </c>
      <c r="N27" s="337">
        <v>0</v>
      </c>
      <c r="O27" s="337">
        <v>0</v>
      </c>
      <c r="P27" s="337">
        <v>0</v>
      </c>
      <c r="Q27" s="337">
        <v>0</v>
      </c>
      <c r="R27" s="337">
        <v>0</v>
      </c>
      <c r="S27" s="337">
        <v>0</v>
      </c>
      <c r="T27" s="337">
        <v>0</v>
      </c>
      <c r="U27" s="337">
        <f t="shared" si="3"/>
        <v>0</v>
      </c>
      <c r="V27" s="338">
        <f t="shared" si="4"/>
        <v>0</v>
      </c>
    </row>
    <row r="28" spans="1:27">
      <c r="A28" s="126" t="s">
        <v>764</v>
      </c>
      <c r="B28" s="126" t="s">
        <v>314</v>
      </c>
      <c r="C28" s="337">
        <v>12</v>
      </c>
      <c r="D28" s="337">
        <v>6</v>
      </c>
      <c r="E28" s="337">
        <v>0</v>
      </c>
      <c r="F28" s="337">
        <v>0</v>
      </c>
      <c r="G28" s="337">
        <v>0</v>
      </c>
      <c r="H28" s="337">
        <v>0</v>
      </c>
      <c r="I28" s="337">
        <v>0</v>
      </c>
      <c r="J28" s="337">
        <v>0</v>
      </c>
      <c r="K28" s="337">
        <v>0</v>
      </c>
      <c r="L28" s="337">
        <v>0</v>
      </c>
      <c r="M28" s="337">
        <v>0</v>
      </c>
      <c r="N28" s="337">
        <v>0</v>
      </c>
      <c r="O28" s="337">
        <v>0</v>
      </c>
      <c r="P28" s="337">
        <v>0</v>
      </c>
      <c r="Q28" s="337">
        <v>0</v>
      </c>
      <c r="R28" s="337">
        <v>0</v>
      </c>
      <c r="S28" s="337">
        <v>0</v>
      </c>
      <c r="T28" s="337">
        <v>0</v>
      </c>
      <c r="U28" s="337">
        <f t="shared" si="3"/>
        <v>18</v>
      </c>
      <c r="V28" s="338">
        <f t="shared" si="4"/>
        <v>1</v>
      </c>
    </row>
    <row r="29" spans="1:27">
      <c r="A29" s="126" t="s">
        <v>765</v>
      </c>
      <c r="B29" s="126" t="s">
        <v>415</v>
      </c>
      <c r="C29" s="337">
        <v>0</v>
      </c>
      <c r="D29" s="337">
        <v>0</v>
      </c>
      <c r="E29" s="337">
        <v>0</v>
      </c>
      <c r="F29" s="337">
        <v>0</v>
      </c>
      <c r="G29" s="337">
        <v>0</v>
      </c>
      <c r="H29" s="337">
        <v>0</v>
      </c>
      <c r="I29" s="337">
        <v>0</v>
      </c>
      <c r="J29" s="337">
        <v>0</v>
      </c>
      <c r="K29" s="337">
        <v>0</v>
      </c>
      <c r="L29" s="337">
        <v>0</v>
      </c>
      <c r="M29" s="337">
        <v>0</v>
      </c>
      <c r="N29" s="337">
        <v>0</v>
      </c>
      <c r="O29" s="337">
        <v>0</v>
      </c>
      <c r="P29" s="337">
        <v>0</v>
      </c>
      <c r="Q29" s="337">
        <v>0</v>
      </c>
      <c r="R29" s="337">
        <v>0</v>
      </c>
      <c r="S29" s="337">
        <v>0</v>
      </c>
      <c r="T29" s="337">
        <v>0</v>
      </c>
      <c r="U29" s="337">
        <f t="shared" si="3"/>
        <v>0</v>
      </c>
      <c r="V29" s="338">
        <f t="shared" si="4"/>
        <v>0</v>
      </c>
    </row>
    <row r="30" spans="1:27">
      <c r="A30" s="126" t="s">
        <v>766</v>
      </c>
      <c r="B30" s="126" t="s">
        <v>118</v>
      </c>
      <c r="C30" s="337">
        <v>0</v>
      </c>
      <c r="D30" s="337">
        <v>0</v>
      </c>
      <c r="E30" s="337">
        <v>3</v>
      </c>
      <c r="F30" s="337">
        <v>3</v>
      </c>
      <c r="G30" s="337">
        <v>0</v>
      </c>
      <c r="H30" s="337">
        <v>0</v>
      </c>
      <c r="I30" s="337">
        <v>0</v>
      </c>
      <c r="J30" s="337">
        <v>0</v>
      </c>
      <c r="K30" s="337">
        <v>0</v>
      </c>
      <c r="L30" s="337">
        <v>0</v>
      </c>
      <c r="M30" s="337">
        <v>0</v>
      </c>
      <c r="N30" s="337">
        <v>0</v>
      </c>
      <c r="O30" s="337">
        <v>0</v>
      </c>
      <c r="P30" s="337">
        <v>0</v>
      </c>
      <c r="Q30" s="337">
        <v>0</v>
      </c>
      <c r="R30" s="337">
        <v>0</v>
      </c>
      <c r="S30" s="337">
        <v>0</v>
      </c>
      <c r="T30" s="337">
        <v>0</v>
      </c>
      <c r="U30" s="337">
        <f t="shared" si="3"/>
        <v>6</v>
      </c>
      <c r="V30" s="338">
        <f t="shared" si="4"/>
        <v>0.33333333333333331</v>
      </c>
    </row>
    <row r="31" spans="1:27">
      <c r="A31" s="126" t="s">
        <v>767</v>
      </c>
      <c r="B31" s="126" t="s">
        <v>122</v>
      </c>
      <c r="C31" s="337">
        <v>0</v>
      </c>
      <c r="D31" s="337">
        <v>0</v>
      </c>
      <c r="E31" s="337">
        <v>3</v>
      </c>
      <c r="F31" s="337">
        <v>0</v>
      </c>
      <c r="G31" s="337">
        <v>0</v>
      </c>
      <c r="H31" s="337">
        <v>0</v>
      </c>
      <c r="I31" s="337">
        <v>0</v>
      </c>
      <c r="J31" s="337">
        <v>0</v>
      </c>
      <c r="K31" s="337">
        <v>0</v>
      </c>
      <c r="L31" s="337">
        <v>0</v>
      </c>
      <c r="M31" s="337">
        <v>0</v>
      </c>
      <c r="N31" s="337">
        <v>0</v>
      </c>
      <c r="O31" s="337">
        <v>0</v>
      </c>
      <c r="P31" s="337">
        <v>0</v>
      </c>
      <c r="Q31" s="337">
        <v>0</v>
      </c>
      <c r="R31" s="337">
        <v>0</v>
      </c>
      <c r="S31" s="337">
        <v>0</v>
      </c>
      <c r="T31" s="337">
        <v>0</v>
      </c>
      <c r="U31" s="337">
        <f t="shared" si="3"/>
        <v>3</v>
      </c>
      <c r="V31" s="338">
        <f t="shared" si="4"/>
        <v>0.16666666666666666</v>
      </c>
    </row>
    <row r="32" spans="1:27">
      <c r="A32" s="126" t="s">
        <v>768</v>
      </c>
      <c r="B32" s="126" t="s">
        <v>417</v>
      </c>
      <c r="C32" s="337">
        <v>0</v>
      </c>
      <c r="D32" s="337">
        <v>0</v>
      </c>
      <c r="E32" s="337">
        <v>0</v>
      </c>
      <c r="F32" s="337">
        <v>0</v>
      </c>
      <c r="G32" s="337">
        <v>0</v>
      </c>
      <c r="H32" s="337">
        <v>0</v>
      </c>
      <c r="I32" s="337">
        <v>0</v>
      </c>
      <c r="J32" s="337">
        <v>0</v>
      </c>
      <c r="K32" s="337">
        <v>0</v>
      </c>
      <c r="L32" s="337">
        <v>0</v>
      </c>
      <c r="M32" s="337">
        <v>0</v>
      </c>
      <c r="N32" s="337">
        <v>0</v>
      </c>
      <c r="O32" s="337">
        <v>0</v>
      </c>
      <c r="P32" s="337">
        <v>0</v>
      </c>
      <c r="Q32" s="337">
        <v>0</v>
      </c>
      <c r="R32" s="337">
        <v>0</v>
      </c>
      <c r="S32" s="337">
        <v>0</v>
      </c>
      <c r="T32" s="337">
        <v>0</v>
      </c>
      <c r="U32" s="337">
        <f t="shared" si="3"/>
        <v>0</v>
      </c>
      <c r="V32" s="338">
        <f t="shared" si="4"/>
        <v>0</v>
      </c>
    </row>
    <row r="33" spans="1:22">
      <c r="A33" s="126" t="s">
        <v>769</v>
      </c>
      <c r="B33" s="126" t="s">
        <v>126</v>
      </c>
      <c r="C33" s="337">
        <v>0</v>
      </c>
      <c r="D33" s="337">
        <v>3</v>
      </c>
      <c r="E33" s="337">
        <v>0</v>
      </c>
      <c r="F33" s="337">
        <v>0</v>
      </c>
      <c r="G33" s="337">
        <v>0</v>
      </c>
      <c r="H33" s="337">
        <v>0</v>
      </c>
      <c r="I33" s="337">
        <v>0</v>
      </c>
      <c r="J33" s="337">
        <v>0</v>
      </c>
      <c r="K33" s="337">
        <v>0</v>
      </c>
      <c r="L33" s="337">
        <v>0</v>
      </c>
      <c r="M33" s="337">
        <v>0</v>
      </c>
      <c r="N33" s="337">
        <v>0</v>
      </c>
      <c r="O33" s="337">
        <v>0</v>
      </c>
      <c r="P33" s="337">
        <v>0</v>
      </c>
      <c r="Q33" s="337">
        <v>0</v>
      </c>
      <c r="R33" s="337">
        <v>0</v>
      </c>
      <c r="S33" s="337">
        <v>0</v>
      </c>
      <c r="T33" s="337">
        <v>0</v>
      </c>
      <c r="U33" s="337">
        <f t="shared" si="3"/>
        <v>3</v>
      </c>
      <c r="V33" s="338">
        <f t="shared" si="4"/>
        <v>0.16666666666666666</v>
      </c>
    </row>
    <row r="34" spans="1:22">
      <c r="A34" s="126" t="s">
        <v>770</v>
      </c>
      <c r="B34" s="126" t="s">
        <v>315</v>
      </c>
      <c r="C34" s="337">
        <v>0</v>
      </c>
      <c r="D34" s="337">
        <v>0</v>
      </c>
      <c r="E34" s="337">
        <v>0</v>
      </c>
      <c r="F34" s="337">
        <v>0</v>
      </c>
      <c r="G34" s="337">
        <v>0</v>
      </c>
      <c r="H34" s="337">
        <v>0</v>
      </c>
      <c r="I34" s="337">
        <v>0</v>
      </c>
      <c r="J34" s="337">
        <v>0</v>
      </c>
      <c r="K34" s="337">
        <v>0</v>
      </c>
      <c r="L34" s="337">
        <v>0</v>
      </c>
      <c r="M34" s="337">
        <v>0</v>
      </c>
      <c r="N34" s="337">
        <v>0</v>
      </c>
      <c r="O34" s="337">
        <v>0</v>
      </c>
      <c r="P34" s="337">
        <v>0</v>
      </c>
      <c r="Q34" s="337">
        <v>0</v>
      </c>
      <c r="R34" s="337">
        <v>0</v>
      </c>
      <c r="S34" s="337">
        <v>0</v>
      </c>
      <c r="T34" s="337">
        <v>0</v>
      </c>
      <c r="U34" s="337">
        <f t="shared" si="3"/>
        <v>0</v>
      </c>
      <c r="V34" s="338">
        <f t="shared" si="4"/>
        <v>0</v>
      </c>
    </row>
    <row r="35" spans="1:22">
      <c r="A35" s="126" t="s">
        <v>771</v>
      </c>
      <c r="B35" s="126" t="s">
        <v>130</v>
      </c>
      <c r="C35" s="337">
        <v>0</v>
      </c>
      <c r="D35" s="337">
        <v>14</v>
      </c>
      <c r="E35" s="337">
        <v>3</v>
      </c>
      <c r="F35" s="337">
        <v>0</v>
      </c>
      <c r="G35" s="337">
        <v>0</v>
      </c>
      <c r="H35" s="337">
        <v>5</v>
      </c>
      <c r="I35" s="337">
        <v>0</v>
      </c>
      <c r="J35" s="337">
        <v>0</v>
      </c>
      <c r="K35" s="337">
        <v>0</v>
      </c>
      <c r="L35" s="337">
        <v>4</v>
      </c>
      <c r="M35" s="337">
        <v>0</v>
      </c>
      <c r="N35" s="337">
        <v>0</v>
      </c>
      <c r="O35" s="337">
        <v>0</v>
      </c>
      <c r="P35" s="337">
        <v>0</v>
      </c>
      <c r="Q35" s="337">
        <v>0</v>
      </c>
      <c r="R35" s="337">
        <v>0</v>
      </c>
      <c r="S35" s="337">
        <v>0</v>
      </c>
      <c r="T35" s="337">
        <v>0</v>
      </c>
      <c r="U35" s="337">
        <f t="shared" si="3"/>
        <v>26</v>
      </c>
      <c r="V35" s="338">
        <f t="shared" si="4"/>
        <v>1.4444444444444444</v>
      </c>
    </row>
    <row r="36" spans="1:22">
      <c r="A36" s="126" t="s">
        <v>772</v>
      </c>
      <c r="B36" s="126" t="s">
        <v>609</v>
      </c>
      <c r="C36" s="337">
        <v>0</v>
      </c>
      <c r="D36" s="337">
        <v>0</v>
      </c>
      <c r="E36" s="337">
        <v>0</v>
      </c>
      <c r="F36" s="337">
        <v>0</v>
      </c>
      <c r="G36" s="337">
        <v>0</v>
      </c>
      <c r="H36" s="337">
        <v>0</v>
      </c>
      <c r="I36" s="337">
        <v>0</v>
      </c>
      <c r="J36" s="337">
        <v>0</v>
      </c>
      <c r="K36" s="337">
        <v>0</v>
      </c>
      <c r="L36" s="337">
        <v>0</v>
      </c>
      <c r="M36" s="337">
        <v>0</v>
      </c>
      <c r="N36" s="337">
        <v>0</v>
      </c>
      <c r="O36" s="337">
        <v>0</v>
      </c>
      <c r="P36" s="337">
        <v>0</v>
      </c>
      <c r="Q36" s="337">
        <v>0</v>
      </c>
      <c r="R36" s="337">
        <v>0</v>
      </c>
      <c r="S36" s="337">
        <v>0</v>
      </c>
      <c r="T36" s="337">
        <v>0</v>
      </c>
      <c r="U36" s="337">
        <f t="shared" si="3"/>
        <v>0</v>
      </c>
      <c r="V36" s="338">
        <f t="shared" si="4"/>
        <v>0</v>
      </c>
    </row>
    <row r="37" spans="1:22">
      <c r="A37" s="126" t="s">
        <v>773</v>
      </c>
      <c r="B37" s="126" t="s">
        <v>778</v>
      </c>
      <c r="C37" s="337">
        <v>0</v>
      </c>
      <c r="D37" s="337">
        <v>0</v>
      </c>
      <c r="E37" s="337">
        <v>0</v>
      </c>
      <c r="F37" s="337">
        <v>0</v>
      </c>
      <c r="G37" s="337">
        <v>0</v>
      </c>
      <c r="H37" s="337">
        <v>0</v>
      </c>
      <c r="I37" s="337">
        <v>0</v>
      </c>
      <c r="J37" s="337">
        <v>0</v>
      </c>
      <c r="K37" s="337">
        <v>0</v>
      </c>
      <c r="L37" s="337">
        <v>0</v>
      </c>
      <c r="M37" s="337">
        <v>0</v>
      </c>
      <c r="N37" s="337">
        <v>0</v>
      </c>
      <c r="O37" s="337">
        <v>0</v>
      </c>
      <c r="P37" s="337">
        <v>0</v>
      </c>
      <c r="Q37" s="337">
        <v>0</v>
      </c>
      <c r="R37" s="337">
        <v>0</v>
      </c>
      <c r="S37" s="337">
        <v>0</v>
      </c>
      <c r="T37" s="337">
        <v>0</v>
      </c>
      <c r="U37" s="337">
        <f t="shared" si="3"/>
        <v>0</v>
      </c>
      <c r="V37" s="338">
        <f t="shared" si="4"/>
        <v>0</v>
      </c>
    </row>
    <row r="38" spans="1:22">
      <c r="A38" s="126" t="s">
        <v>774</v>
      </c>
      <c r="B38" s="126" t="s">
        <v>418</v>
      </c>
      <c r="C38" s="337">
        <v>0</v>
      </c>
      <c r="D38" s="337">
        <v>0</v>
      </c>
      <c r="E38" s="337">
        <v>0</v>
      </c>
      <c r="F38" s="337">
        <v>0</v>
      </c>
      <c r="G38" s="337">
        <v>0</v>
      </c>
      <c r="H38" s="337">
        <v>0</v>
      </c>
      <c r="I38" s="337">
        <v>0</v>
      </c>
      <c r="J38" s="337">
        <v>0</v>
      </c>
      <c r="K38" s="337">
        <v>0</v>
      </c>
      <c r="L38" s="337">
        <v>0</v>
      </c>
      <c r="M38" s="337">
        <v>0</v>
      </c>
      <c r="N38" s="337">
        <v>0</v>
      </c>
      <c r="O38" s="337">
        <v>0</v>
      </c>
      <c r="P38" s="337">
        <v>0</v>
      </c>
      <c r="Q38" s="337">
        <v>0</v>
      </c>
      <c r="R38" s="337">
        <v>0</v>
      </c>
      <c r="S38" s="337">
        <v>0</v>
      </c>
      <c r="T38" s="337">
        <v>0</v>
      </c>
      <c r="U38" s="337">
        <f t="shared" si="3"/>
        <v>0</v>
      </c>
      <c r="V38" s="338">
        <f t="shared" si="4"/>
        <v>0</v>
      </c>
    </row>
    <row r="39" spans="1:22">
      <c r="A39" s="359"/>
      <c r="B39" s="360" t="s">
        <v>102</v>
      </c>
      <c r="C39" s="356">
        <f t="shared" ref="C39:T96" si="5">SUM(C23:C38)</f>
        <v>12</v>
      </c>
      <c r="D39" s="356">
        <f t="shared" si="5"/>
        <v>29</v>
      </c>
      <c r="E39" s="356">
        <f t="shared" si="5"/>
        <v>12</v>
      </c>
      <c r="F39" s="356">
        <f t="shared" si="5"/>
        <v>3</v>
      </c>
      <c r="G39" s="356">
        <f t="shared" si="5"/>
        <v>0</v>
      </c>
      <c r="H39" s="356">
        <f t="shared" si="5"/>
        <v>14</v>
      </c>
      <c r="I39" s="356">
        <f t="shared" si="5"/>
        <v>0</v>
      </c>
      <c r="J39" s="356">
        <f t="shared" si="5"/>
        <v>0</v>
      </c>
      <c r="K39" s="356">
        <f t="shared" si="5"/>
        <v>0</v>
      </c>
      <c r="L39" s="356">
        <f t="shared" si="5"/>
        <v>4</v>
      </c>
      <c r="M39" s="356">
        <f t="shared" si="5"/>
        <v>0</v>
      </c>
      <c r="N39" s="356">
        <f t="shared" si="5"/>
        <v>0</v>
      </c>
      <c r="O39" s="356">
        <f t="shared" si="5"/>
        <v>0</v>
      </c>
      <c r="P39" s="356">
        <f t="shared" si="5"/>
        <v>0</v>
      </c>
      <c r="Q39" s="356">
        <f t="shared" si="5"/>
        <v>0</v>
      </c>
      <c r="R39" s="356">
        <f t="shared" si="5"/>
        <v>0</v>
      </c>
      <c r="S39" s="356">
        <f>SUM(S23:S38)</f>
        <v>0</v>
      </c>
      <c r="T39" s="356">
        <f t="shared" si="5"/>
        <v>0</v>
      </c>
      <c r="U39" s="356">
        <f t="shared" si="3"/>
        <v>74</v>
      </c>
      <c r="V39" s="361">
        <f>SUM(AVERAGE(C39:T39))</f>
        <v>4.1111111111111107</v>
      </c>
    </row>
    <row r="40" spans="1:22">
      <c r="A40" s="259"/>
      <c r="B40" s="259"/>
      <c r="C40" s="337" t="s">
        <v>739</v>
      </c>
      <c r="D40" s="337" t="s">
        <v>740</v>
      </c>
      <c r="E40" s="337" t="s">
        <v>741</v>
      </c>
      <c r="F40" s="337" t="s">
        <v>742</v>
      </c>
      <c r="G40" s="337" t="s">
        <v>743</v>
      </c>
      <c r="H40" s="337" t="s">
        <v>744</v>
      </c>
      <c r="I40" s="337" t="s">
        <v>745</v>
      </c>
      <c r="J40" s="337" t="s">
        <v>746</v>
      </c>
      <c r="K40" s="337" t="s">
        <v>747</v>
      </c>
      <c r="L40" s="337" t="s">
        <v>748</v>
      </c>
      <c r="M40" s="337" t="s">
        <v>749</v>
      </c>
      <c r="N40" s="337" t="s">
        <v>750</v>
      </c>
      <c r="O40" s="337" t="s">
        <v>751</v>
      </c>
      <c r="P40" s="337" t="s">
        <v>752</v>
      </c>
      <c r="Q40" s="337" t="s">
        <v>753</v>
      </c>
      <c r="R40" s="337" t="s">
        <v>754</v>
      </c>
      <c r="S40" s="337" t="s">
        <v>755</v>
      </c>
      <c r="T40" s="337" t="s">
        <v>756</v>
      </c>
      <c r="U40" s="337" t="s">
        <v>49</v>
      </c>
      <c r="V40" s="338" t="s">
        <v>757</v>
      </c>
    </row>
    <row r="41" spans="1:22">
      <c r="A41" s="362"/>
      <c r="B41" s="363" t="s">
        <v>779</v>
      </c>
      <c r="C41" s="364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6"/>
    </row>
    <row r="42" spans="1:22">
      <c r="A42" s="126" t="s">
        <v>759</v>
      </c>
      <c r="B42" s="126" t="s">
        <v>139</v>
      </c>
      <c r="C42" s="337">
        <v>0</v>
      </c>
      <c r="D42" s="337">
        <v>0</v>
      </c>
      <c r="E42" s="337">
        <v>6</v>
      </c>
      <c r="F42" s="337">
        <v>0</v>
      </c>
      <c r="G42" s="337">
        <v>0</v>
      </c>
      <c r="H42" s="337">
        <v>0</v>
      </c>
      <c r="I42" s="337">
        <v>0</v>
      </c>
      <c r="J42" s="337">
        <v>0</v>
      </c>
      <c r="K42" s="337">
        <v>0</v>
      </c>
      <c r="L42" s="337">
        <v>0</v>
      </c>
      <c r="M42" s="337">
        <v>0</v>
      </c>
      <c r="N42" s="337">
        <v>0</v>
      </c>
      <c r="O42" s="337">
        <v>0</v>
      </c>
      <c r="P42" s="337">
        <v>0</v>
      </c>
      <c r="Q42" s="337">
        <v>0</v>
      </c>
      <c r="R42" s="337">
        <v>0</v>
      </c>
      <c r="S42" s="337">
        <v>0</v>
      </c>
      <c r="T42" s="337">
        <v>0</v>
      </c>
      <c r="U42" s="337">
        <f t="shared" si="3"/>
        <v>6</v>
      </c>
      <c r="V42" s="338">
        <f t="shared" ref="V42:V57" si="6">U42/18</f>
        <v>0.33333333333333331</v>
      </c>
    </row>
    <row r="43" spans="1:22">
      <c r="A43" s="126" t="s">
        <v>760</v>
      </c>
      <c r="B43" s="126" t="s">
        <v>780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7">
        <v>0</v>
      </c>
      <c r="J43" s="337">
        <v>0</v>
      </c>
      <c r="K43" s="337">
        <v>0</v>
      </c>
      <c r="L43" s="337">
        <v>0</v>
      </c>
      <c r="M43" s="337">
        <v>0</v>
      </c>
      <c r="N43" s="337">
        <v>0</v>
      </c>
      <c r="O43" s="337">
        <v>0</v>
      </c>
      <c r="P43" s="337">
        <v>0</v>
      </c>
      <c r="Q43" s="337">
        <v>0</v>
      </c>
      <c r="R43" s="337">
        <v>0</v>
      </c>
      <c r="S43" s="337">
        <v>0</v>
      </c>
      <c r="T43" s="337">
        <v>0</v>
      </c>
      <c r="U43" s="337">
        <f t="shared" si="3"/>
        <v>0</v>
      </c>
      <c r="V43" s="338">
        <f t="shared" si="6"/>
        <v>0</v>
      </c>
    </row>
    <row r="44" spans="1:22">
      <c r="A44" s="126" t="s">
        <v>761</v>
      </c>
      <c r="B44" s="247" t="s">
        <v>781</v>
      </c>
      <c r="C44" s="337">
        <v>0</v>
      </c>
      <c r="D44" s="337">
        <v>9</v>
      </c>
      <c r="E44" s="337">
        <v>3</v>
      </c>
      <c r="F44" s="337">
        <v>0</v>
      </c>
      <c r="G44" s="337">
        <v>0</v>
      </c>
      <c r="H44" s="337">
        <v>0</v>
      </c>
      <c r="I44" s="337">
        <v>0</v>
      </c>
      <c r="J44" s="337">
        <v>0</v>
      </c>
      <c r="K44" s="337">
        <v>0</v>
      </c>
      <c r="L44" s="337">
        <v>0</v>
      </c>
      <c r="M44" s="337">
        <v>0</v>
      </c>
      <c r="N44" s="337">
        <v>0</v>
      </c>
      <c r="O44" s="337">
        <v>0</v>
      </c>
      <c r="P44" s="337">
        <v>0</v>
      </c>
      <c r="Q44" s="337">
        <v>0</v>
      </c>
      <c r="R44" s="337">
        <v>0</v>
      </c>
      <c r="S44" s="337">
        <v>0</v>
      </c>
      <c r="T44" s="337">
        <v>0</v>
      </c>
      <c r="U44" s="337">
        <f t="shared" si="3"/>
        <v>12</v>
      </c>
      <c r="V44" s="338">
        <f t="shared" si="6"/>
        <v>0.66666666666666663</v>
      </c>
    </row>
    <row r="45" spans="1:22">
      <c r="A45" s="126" t="s">
        <v>762</v>
      </c>
      <c r="B45" s="126" t="s">
        <v>143</v>
      </c>
      <c r="C45" s="337">
        <v>0</v>
      </c>
      <c r="D45" s="337">
        <v>0</v>
      </c>
      <c r="E45" s="337">
        <v>0</v>
      </c>
      <c r="F45" s="337">
        <v>0</v>
      </c>
      <c r="G45" s="337">
        <v>0</v>
      </c>
      <c r="H45" s="337">
        <v>0</v>
      </c>
      <c r="I45" s="337">
        <v>0</v>
      </c>
      <c r="J45" s="337">
        <v>0</v>
      </c>
      <c r="K45" s="337">
        <v>0</v>
      </c>
      <c r="L45" s="337">
        <v>0</v>
      </c>
      <c r="M45" s="337">
        <v>0</v>
      </c>
      <c r="N45" s="337">
        <v>0</v>
      </c>
      <c r="O45" s="337">
        <v>0</v>
      </c>
      <c r="P45" s="337">
        <v>0</v>
      </c>
      <c r="Q45" s="337">
        <v>0</v>
      </c>
      <c r="R45" s="337">
        <v>0</v>
      </c>
      <c r="S45" s="337">
        <v>0</v>
      </c>
      <c r="T45" s="337">
        <v>0</v>
      </c>
      <c r="U45" s="337">
        <f t="shared" si="3"/>
        <v>0</v>
      </c>
      <c r="V45" s="338">
        <f t="shared" si="6"/>
        <v>0</v>
      </c>
    </row>
    <row r="46" spans="1:22">
      <c r="A46" s="126" t="s">
        <v>763</v>
      </c>
      <c r="B46" s="126" t="s">
        <v>147</v>
      </c>
      <c r="C46" s="337">
        <v>0</v>
      </c>
      <c r="D46" s="337">
        <v>0</v>
      </c>
      <c r="E46" s="337">
        <v>6</v>
      </c>
      <c r="F46" s="337">
        <v>0</v>
      </c>
      <c r="G46" s="337">
        <v>0</v>
      </c>
      <c r="H46" s="337">
        <v>0</v>
      </c>
      <c r="I46" s="337">
        <v>12</v>
      </c>
      <c r="J46" s="337">
        <v>0</v>
      </c>
      <c r="K46" s="337">
        <v>0</v>
      </c>
      <c r="L46" s="337">
        <v>0</v>
      </c>
      <c r="M46" s="337">
        <v>0</v>
      </c>
      <c r="N46" s="337">
        <v>0</v>
      </c>
      <c r="O46" s="337">
        <v>0</v>
      </c>
      <c r="P46" s="337">
        <v>0</v>
      </c>
      <c r="Q46" s="337">
        <v>0</v>
      </c>
      <c r="R46" s="337">
        <v>0</v>
      </c>
      <c r="S46" s="337">
        <v>0</v>
      </c>
      <c r="T46" s="337">
        <v>0</v>
      </c>
      <c r="U46" s="337">
        <f t="shared" si="3"/>
        <v>18</v>
      </c>
      <c r="V46" s="338">
        <f t="shared" si="6"/>
        <v>1</v>
      </c>
    </row>
    <row r="47" spans="1:22">
      <c r="A47" s="126" t="s">
        <v>764</v>
      </c>
      <c r="B47" s="126" t="s">
        <v>561</v>
      </c>
      <c r="C47" s="337">
        <v>0</v>
      </c>
      <c r="D47" s="337">
        <v>0</v>
      </c>
      <c r="E47" s="337">
        <v>0</v>
      </c>
      <c r="F47" s="337">
        <v>0</v>
      </c>
      <c r="G47" s="337">
        <v>0</v>
      </c>
      <c r="H47" s="337">
        <v>0</v>
      </c>
      <c r="I47" s="337">
        <v>0</v>
      </c>
      <c r="J47" s="337">
        <v>0</v>
      </c>
      <c r="K47" s="337">
        <v>0</v>
      </c>
      <c r="L47" s="337">
        <v>0</v>
      </c>
      <c r="M47" s="337">
        <v>0</v>
      </c>
      <c r="N47" s="337">
        <v>0</v>
      </c>
      <c r="O47" s="337">
        <v>0</v>
      </c>
      <c r="P47" s="337">
        <v>0</v>
      </c>
      <c r="Q47" s="337">
        <v>0</v>
      </c>
      <c r="R47" s="337">
        <v>0</v>
      </c>
      <c r="S47" s="337">
        <v>0</v>
      </c>
      <c r="T47" s="337">
        <v>0</v>
      </c>
      <c r="U47" s="337">
        <f t="shared" si="3"/>
        <v>0</v>
      </c>
      <c r="V47" s="338">
        <f t="shared" si="6"/>
        <v>0</v>
      </c>
    </row>
    <row r="48" spans="1:22">
      <c r="A48" s="126" t="s">
        <v>765</v>
      </c>
      <c r="B48" s="126" t="s">
        <v>782</v>
      </c>
      <c r="C48" s="337">
        <v>0</v>
      </c>
      <c r="D48" s="337">
        <v>0</v>
      </c>
      <c r="E48" s="337">
        <v>6</v>
      </c>
      <c r="F48" s="337">
        <v>0</v>
      </c>
      <c r="G48" s="337">
        <v>0</v>
      </c>
      <c r="H48" s="337">
        <v>0</v>
      </c>
      <c r="I48" s="337">
        <v>0</v>
      </c>
      <c r="J48" s="337">
        <v>0</v>
      </c>
      <c r="K48" s="337">
        <v>0</v>
      </c>
      <c r="L48" s="337">
        <v>0</v>
      </c>
      <c r="M48" s="337">
        <v>0</v>
      </c>
      <c r="N48" s="337">
        <v>0</v>
      </c>
      <c r="O48" s="337">
        <v>0</v>
      </c>
      <c r="P48" s="337">
        <v>0</v>
      </c>
      <c r="Q48" s="337">
        <v>0</v>
      </c>
      <c r="R48" s="337">
        <v>0</v>
      </c>
      <c r="S48" s="337">
        <v>0</v>
      </c>
      <c r="T48" s="337">
        <v>0</v>
      </c>
      <c r="U48" s="337">
        <f t="shared" si="3"/>
        <v>6</v>
      </c>
      <c r="V48" s="338">
        <f t="shared" si="6"/>
        <v>0.33333333333333331</v>
      </c>
    </row>
    <row r="49" spans="1:22">
      <c r="A49" s="126" t="s">
        <v>766</v>
      </c>
      <c r="B49" s="126" t="s">
        <v>151</v>
      </c>
      <c r="C49" s="337">
        <v>0</v>
      </c>
      <c r="D49" s="337">
        <v>3</v>
      </c>
      <c r="E49" s="337">
        <v>3</v>
      </c>
      <c r="F49" s="337">
        <v>0</v>
      </c>
      <c r="G49" s="337">
        <v>0</v>
      </c>
      <c r="H49" s="337">
        <v>0</v>
      </c>
      <c r="I49" s="337">
        <v>0</v>
      </c>
      <c r="J49" s="337">
        <v>0</v>
      </c>
      <c r="K49" s="337">
        <v>0</v>
      </c>
      <c r="L49" s="337">
        <v>0</v>
      </c>
      <c r="M49" s="337">
        <v>3</v>
      </c>
      <c r="N49" s="337">
        <v>0</v>
      </c>
      <c r="O49" s="337">
        <v>0</v>
      </c>
      <c r="P49" s="337">
        <v>0</v>
      </c>
      <c r="Q49" s="337">
        <v>0</v>
      </c>
      <c r="R49" s="337">
        <v>0</v>
      </c>
      <c r="S49" s="337">
        <v>0</v>
      </c>
      <c r="T49" s="337">
        <v>0</v>
      </c>
      <c r="U49" s="337">
        <f t="shared" si="3"/>
        <v>9</v>
      </c>
      <c r="V49" s="338">
        <f t="shared" si="6"/>
        <v>0.5</v>
      </c>
    </row>
    <row r="50" spans="1:22">
      <c r="A50" s="126" t="s">
        <v>767</v>
      </c>
      <c r="B50" s="126" t="s">
        <v>470</v>
      </c>
      <c r="C50" s="337">
        <v>0</v>
      </c>
      <c r="D50" s="337">
        <v>0</v>
      </c>
      <c r="E50" s="337">
        <v>0</v>
      </c>
      <c r="F50" s="337">
        <v>0</v>
      </c>
      <c r="G50" s="337">
        <v>0</v>
      </c>
      <c r="H50" s="337">
        <v>0</v>
      </c>
      <c r="I50" s="337">
        <v>0</v>
      </c>
      <c r="J50" s="337">
        <v>0</v>
      </c>
      <c r="K50" s="337">
        <v>0</v>
      </c>
      <c r="L50" s="337">
        <v>0</v>
      </c>
      <c r="M50" s="337">
        <v>0</v>
      </c>
      <c r="N50" s="337">
        <v>0</v>
      </c>
      <c r="O50" s="337">
        <v>0</v>
      </c>
      <c r="P50" s="337">
        <v>0</v>
      </c>
      <c r="Q50" s="337">
        <v>0</v>
      </c>
      <c r="R50" s="337">
        <v>0</v>
      </c>
      <c r="S50" s="337">
        <v>0</v>
      </c>
      <c r="T50" s="337">
        <v>0</v>
      </c>
      <c r="U50" s="337">
        <f t="shared" si="3"/>
        <v>0</v>
      </c>
      <c r="V50" s="338">
        <f t="shared" si="6"/>
        <v>0</v>
      </c>
    </row>
    <row r="51" spans="1:22">
      <c r="A51" s="126" t="s">
        <v>768</v>
      </c>
      <c r="B51" s="126" t="s">
        <v>155</v>
      </c>
      <c r="C51" s="337">
        <v>0</v>
      </c>
      <c r="D51" s="337">
        <v>0</v>
      </c>
      <c r="E51" s="337">
        <v>0</v>
      </c>
      <c r="F51" s="337">
        <v>0</v>
      </c>
      <c r="G51" s="337">
        <v>0</v>
      </c>
      <c r="H51" s="337">
        <v>0</v>
      </c>
      <c r="I51" s="337">
        <v>0</v>
      </c>
      <c r="J51" s="337">
        <v>0</v>
      </c>
      <c r="K51" s="337">
        <v>0</v>
      </c>
      <c r="L51" s="337">
        <v>0</v>
      </c>
      <c r="M51" s="337">
        <v>0</v>
      </c>
      <c r="N51" s="337">
        <v>0</v>
      </c>
      <c r="O51" s="337">
        <v>0</v>
      </c>
      <c r="P51" s="337">
        <v>0</v>
      </c>
      <c r="Q51" s="337">
        <v>0</v>
      </c>
      <c r="R51" s="337">
        <v>0</v>
      </c>
      <c r="S51" s="337">
        <v>0</v>
      </c>
      <c r="T51" s="337">
        <v>0</v>
      </c>
      <c r="U51" s="337">
        <f t="shared" si="3"/>
        <v>0</v>
      </c>
      <c r="V51" s="338">
        <f t="shared" si="6"/>
        <v>0</v>
      </c>
    </row>
    <row r="52" spans="1:22">
      <c r="A52" s="126" t="s">
        <v>769</v>
      </c>
      <c r="B52" s="126" t="s">
        <v>653</v>
      </c>
      <c r="C52" s="337">
        <v>0</v>
      </c>
      <c r="D52" s="337">
        <v>0</v>
      </c>
      <c r="E52" s="337">
        <v>0</v>
      </c>
      <c r="F52" s="337">
        <v>0</v>
      </c>
      <c r="G52" s="337">
        <v>0</v>
      </c>
      <c r="H52" s="337">
        <v>0</v>
      </c>
      <c r="I52" s="337">
        <v>0</v>
      </c>
      <c r="J52" s="337">
        <v>0</v>
      </c>
      <c r="K52" s="337">
        <v>0</v>
      </c>
      <c r="L52" s="337">
        <v>0</v>
      </c>
      <c r="M52" s="337">
        <v>0</v>
      </c>
      <c r="N52" s="337">
        <v>0</v>
      </c>
      <c r="O52" s="337">
        <v>0</v>
      </c>
      <c r="P52" s="337">
        <v>0</v>
      </c>
      <c r="Q52" s="337">
        <v>0</v>
      </c>
      <c r="R52" s="337">
        <v>0</v>
      </c>
      <c r="S52" s="337">
        <v>0</v>
      </c>
      <c r="T52" s="337">
        <v>0</v>
      </c>
      <c r="U52" s="337">
        <f t="shared" si="3"/>
        <v>0</v>
      </c>
      <c r="V52" s="338">
        <f t="shared" si="6"/>
        <v>0</v>
      </c>
    </row>
    <row r="53" spans="1:22">
      <c r="A53" s="126" t="s">
        <v>770</v>
      </c>
      <c r="B53" s="126" t="s">
        <v>420</v>
      </c>
      <c r="C53" s="337">
        <v>0</v>
      </c>
      <c r="D53" s="337">
        <v>0</v>
      </c>
      <c r="E53" s="337">
        <v>0</v>
      </c>
      <c r="F53" s="337">
        <v>0</v>
      </c>
      <c r="G53" s="337">
        <v>0</v>
      </c>
      <c r="H53" s="337">
        <v>0</v>
      </c>
      <c r="I53" s="337">
        <v>0</v>
      </c>
      <c r="J53" s="337">
        <v>0</v>
      </c>
      <c r="K53" s="337">
        <v>0</v>
      </c>
      <c r="L53" s="337">
        <v>0</v>
      </c>
      <c r="M53" s="337">
        <v>0</v>
      </c>
      <c r="N53" s="337">
        <v>0</v>
      </c>
      <c r="O53" s="337">
        <v>0</v>
      </c>
      <c r="P53" s="337">
        <v>0</v>
      </c>
      <c r="Q53" s="337">
        <v>0</v>
      </c>
      <c r="R53" s="337">
        <v>0</v>
      </c>
      <c r="S53" s="337">
        <v>0</v>
      </c>
      <c r="T53" s="337">
        <v>0</v>
      </c>
      <c r="U53" s="337">
        <f t="shared" si="3"/>
        <v>0</v>
      </c>
      <c r="V53" s="338">
        <f t="shared" si="6"/>
        <v>0</v>
      </c>
    </row>
    <row r="54" spans="1:22">
      <c r="A54" s="126" t="s">
        <v>771</v>
      </c>
      <c r="B54" s="126" t="s">
        <v>262</v>
      </c>
      <c r="C54" s="337">
        <v>0</v>
      </c>
      <c r="D54" s="337">
        <v>9</v>
      </c>
      <c r="E54" s="337">
        <v>3</v>
      </c>
      <c r="F54" s="337">
        <v>0</v>
      </c>
      <c r="G54" s="337">
        <v>0</v>
      </c>
      <c r="H54" s="337">
        <v>0</v>
      </c>
      <c r="I54" s="337">
        <v>0</v>
      </c>
      <c r="J54" s="337">
        <v>0</v>
      </c>
      <c r="K54" s="337">
        <v>0</v>
      </c>
      <c r="L54" s="337">
        <v>0</v>
      </c>
      <c r="M54" s="337">
        <v>0</v>
      </c>
      <c r="N54" s="337">
        <v>0</v>
      </c>
      <c r="O54" s="337">
        <v>0</v>
      </c>
      <c r="P54" s="337">
        <v>0</v>
      </c>
      <c r="Q54" s="337">
        <v>4</v>
      </c>
      <c r="R54" s="337">
        <v>0</v>
      </c>
      <c r="S54" s="337">
        <v>0</v>
      </c>
      <c r="T54" s="337">
        <v>0</v>
      </c>
      <c r="U54" s="337">
        <f t="shared" si="3"/>
        <v>16</v>
      </c>
      <c r="V54" s="338">
        <f t="shared" si="6"/>
        <v>0.88888888888888884</v>
      </c>
    </row>
    <row r="55" spans="1:22">
      <c r="A55" s="126" t="s">
        <v>772</v>
      </c>
      <c r="B55" s="126" t="s">
        <v>163</v>
      </c>
      <c r="C55" s="337">
        <v>0</v>
      </c>
      <c r="D55" s="337">
        <v>9</v>
      </c>
      <c r="E55" s="337">
        <v>5</v>
      </c>
      <c r="F55" s="337">
        <v>0</v>
      </c>
      <c r="G55" s="337">
        <v>10</v>
      </c>
      <c r="H55" s="337">
        <v>0</v>
      </c>
      <c r="I55" s="337">
        <v>0</v>
      </c>
      <c r="J55" s="337">
        <v>0</v>
      </c>
      <c r="K55" s="337">
        <v>0</v>
      </c>
      <c r="L55" s="337">
        <v>0</v>
      </c>
      <c r="M55" s="337">
        <v>0</v>
      </c>
      <c r="N55" s="337">
        <v>0</v>
      </c>
      <c r="O55" s="337">
        <v>0</v>
      </c>
      <c r="P55" s="337">
        <v>0</v>
      </c>
      <c r="Q55" s="337">
        <v>0</v>
      </c>
      <c r="R55" s="337">
        <v>0</v>
      </c>
      <c r="S55" s="337">
        <v>0</v>
      </c>
      <c r="T55" s="337">
        <v>0</v>
      </c>
      <c r="U55" s="337">
        <f t="shared" si="3"/>
        <v>24</v>
      </c>
      <c r="V55" s="338">
        <f t="shared" si="6"/>
        <v>1.3333333333333333</v>
      </c>
    </row>
    <row r="56" spans="1:22">
      <c r="A56" s="126" t="s">
        <v>773</v>
      </c>
      <c r="B56" s="126" t="s">
        <v>167</v>
      </c>
      <c r="C56" s="337">
        <v>0</v>
      </c>
      <c r="D56" s="337">
        <v>6</v>
      </c>
      <c r="E56" s="337">
        <v>2</v>
      </c>
      <c r="F56" s="337">
        <v>0</v>
      </c>
      <c r="G56" s="337">
        <v>0</v>
      </c>
      <c r="H56" s="337">
        <v>0</v>
      </c>
      <c r="I56" s="337">
        <v>0</v>
      </c>
      <c r="J56" s="337">
        <v>0</v>
      </c>
      <c r="K56" s="337">
        <v>0</v>
      </c>
      <c r="L56" s="337">
        <v>0</v>
      </c>
      <c r="M56" s="337">
        <v>0</v>
      </c>
      <c r="N56" s="337">
        <v>0</v>
      </c>
      <c r="O56" s="337">
        <v>0</v>
      </c>
      <c r="P56" s="337">
        <v>0</v>
      </c>
      <c r="Q56" s="337">
        <v>0</v>
      </c>
      <c r="R56" s="337">
        <v>0</v>
      </c>
      <c r="S56" s="337">
        <v>0</v>
      </c>
      <c r="T56" s="337">
        <v>0</v>
      </c>
      <c r="U56" s="337">
        <f t="shared" si="3"/>
        <v>8</v>
      </c>
      <c r="V56" s="338">
        <f t="shared" si="6"/>
        <v>0.44444444444444442</v>
      </c>
    </row>
    <row r="57" spans="1:22">
      <c r="A57" s="126" t="s">
        <v>774</v>
      </c>
      <c r="B57" s="126" t="s">
        <v>563</v>
      </c>
      <c r="C57" s="337">
        <v>0</v>
      </c>
      <c r="D57" s="337">
        <v>12</v>
      </c>
      <c r="E57" s="337">
        <v>0</v>
      </c>
      <c r="F57" s="337">
        <v>0</v>
      </c>
      <c r="G57" s="337">
        <v>0</v>
      </c>
      <c r="H57" s="337">
        <v>0</v>
      </c>
      <c r="I57" s="337">
        <v>0</v>
      </c>
      <c r="J57" s="337">
        <v>0</v>
      </c>
      <c r="K57" s="337">
        <v>0</v>
      </c>
      <c r="L57" s="337">
        <v>0</v>
      </c>
      <c r="M57" s="337">
        <v>0</v>
      </c>
      <c r="N57" s="337">
        <v>0</v>
      </c>
      <c r="O57" s="337">
        <v>0</v>
      </c>
      <c r="P57" s="337">
        <v>0</v>
      </c>
      <c r="Q57" s="337">
        <v>0</v>
      </c>
      <c r="R57" s="337">
        <v>0</v>
      </c>
      <c r="S57" s="337">
        <v>0</v>
      </c>
      <c r="T57" s="337">
        <v>0</v>
      </c>
      <c r="U57" s="337">
        <f t="shared" si="3"/>
        <v>12</v>
      </c>
      <c r="V57" s="338">
        <f t="shared" si="6"/>
        <v>0.66666666666666663</v>
      </c>
    </row>
    <row r="58" spans="1:22">
      <c r="A58" s="363"/>
      <c r="B58" s="367" t="s">
        <v>102</v>
      </c>
      <c r="C58" s="364">
        <f t="shared" si="5"/>
        <v>0</v>
      </c>
      <c r="D58" s="364">
        <f t="shared" si="5"/>
        <v>48</v>
      </c>
      <c r="E58" s="364">
        <f t="shared" si="5"/>
        <v>34</v>
      </c>
      <c r="F58" s="364">
        <f t="shared" si="5"/>
        <v>0</v>
      </c>
      <c r="G58" s="364">
        <f t="shared" si="5"/>
        <v>10</v>
      </c>
      <c r="H58" s="364">
        <f t="shared" si="5"/>
        <v>0</v>
      </c>
      <c r="I58" s="364">
        <f t="shared" si="5"/>
        <v>12</v>
      </c>
      <c r="J58" s="364">
        <f t="shared" si="5"/>
        <v>0</v>
      </c>
      <c r="K58" s="364">
        <f t="shared" si="5"/>
        <v>0</v>
      </c>
      <c r="L58" s="364">
        <f t="shared" si="5"/>
        <v>0</v>
      </c>
      <c r="M58" s="364">
        <f t="shared" si="5"/>
        <v>3</v>
      </c>
      <c r="N58" s="364">
        <f t="shared" si="5"/>
        <v>0</v>
      </c>
      <c r="O58" s="364">
        <f t="shared" si="5"/>
        <v>0</v>
      </c>
      <c r="P58" s="364">
        <f t="shared" si="5"/>
        <v>0</v>
      </c>
      <c r="Q58" s="364">
        <f t="shared" si="5"/>
        <v>4</v>
      </c>
      <c r="R58" s="364">
        <f t="shared" si="5"/>
        <v>0</v>
      </c>
      <c r="S58" s="364">
        <f>SUM(S42:S57)</f>
        <v>0</v>
      </c>
      <c r="T58" s="364">
        <f t="shared" si="5"/>
        <v>0</v>
      </c>
      <c r="U58" s="364">
        <f t="shared" si="3"/>
        <v>111</v>
      </c>
      <c r="V58" s="368">
        <f>SUM(AVERAGE(C58:T58))</f>
        <v>6.166666666666667</v>
      </c>
    </row>
    <row r="59" spans="1:22">
      <c r="A59" s="259"/>
      <c r="B59" s="259"/>
      <c r="C59" s="337" t="s">
        <v>739</v>
      </c>
      <c r="D59" s="337" t="s">
        <v>740</v>
      </c>
      <c r="E59" s="337" t="s">
        <v>741</v>
      </c>
      <c r="F59" s="337" t="s">
        <v>742</v>
      </c>
      <c r="G59" s="337" t="s">
        <v>743</v>
      </c>
      <c r="H59" s="337" t="s">
        <v>744</v>
      </c>
      <c r="I59" s="337" t="s">
        <v>745</v>
      </c>
      <c r="J59" s="337" t="s">
        <v>746</v>
      </c>
      <c r="K59" s="337" t="s">
        <v>747</v>
      </c>
      <c r="L59" s="337" t="s">
        <v>748</v>
      </c>
      <c r="M59" s="337" t="s">
        <v>749</v>
      </c>
      <c r="N59" s="337" t="s">
        <v>750</v>
      </c>
      <c r="O59" s="337" t="s">
        <v>751</v>
      </c>
      <c r="P59" s="337" t="s">
        <v>752</v>
      </c>
      <c r="Q59" s="337" t="s">
        <v>753</v>
      </c>
      <c r="R59" s="337" t="s">
        <v>754</v>
      </c>
      <c r="S59" s="337" t="s">
        <v>755</v>
      </c>
      <c r="T59" s="337" t="s">
        <v>756</v>
      </c>
      <c r="U59" s="337" t="s">
        <v>49</v>
      </c>
      <c r="V59" s="338" t="s">
        <v>757</v>
      </c>
    </row>
    <row r="60" spans="1:22">
      <c r="A60" s="369"/>
      <c r="B60" s="370" t="s">
        <v>783</v>
      </c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2"/>
    </row>
    <row r="61" spans="1:22">
      <c r="A61" s="126" t="s">
        <v>759</v>
      </c>
      <c r="B61" s="126" t="s">
        <v>68</v>
      </c>
      <c r="C61" s="337">
        <v>0</v>
      </c>
      <c r="D61" s="337">
        <v>6</v>
      </c>
      <c r="E61" s="337">
        <v>15</v>
      </c>
      <c r="F61" s="337">
        <v>0</v>
      </c>
      <c r="G61" s="337">
        <v>0</v>
      </c>
      <c r="H61" s="337">
        <v>9</v>
      </c>
      <c r="I61" s="337">
        <v>0</v>
      </c>
      <c r="J61" s="337">
        <v>0</v>
      </c>
      <c r="K61" s="337">
        <v>0</v>
      </c>
      <c r="L61" s="337">
        <v>3</v>
      </c>
      <c r="M61" s="337">
        <v>0</v>
      </c>
      <c r="N61" s="337">
        <v>0</v>
      </c>
      <c r="O61" s="337">
        <v>0</v>
      </c>
      <c r="P61" s="337">
        <v>0</v>
      </c>
      <c r="Q61" s="337">
        <v>0</v>
      </c>
      <c r="R61" s="337">
        <v>0</v>
      </c>
      <c r="S61" s="337">
        <v>0</v>
      </c>
      <c r="T61" s="337">
        <v>0</v>
      </c>
      <c r="U61" s="337">
        <f t="shared" si="3"/>
        <v>33</v>
      </c>
      <c r="V61" s="338">
        <f t="shared" ref="V61:V76" si="7">U61/18</f>
        <v>1.8333333333333333</v>
      </c>
    </row>
    <row r="62" spans="1:22" ht="12.75" customHeight="1">
      <c r="A62" s="126" t="s">
        <v>760</v>
      </c>
      <c r="B62" s="126" t="s">
        <v>784</v>
      </c>
      <c r="C62" s="337">
        <v>0</v>
      </c>
      <c r="D62" s="337">
        <v>9</v>
      </c>
      <c r="E62" s="337">
        <v>3</v>
      </c>
      <c r="F62" s="337">
        <v>0</v>
      </c>
      <c r="G62" s="337">
        <v>0</v>
      </c>
      <c r="H62" s="337">
        <v>0</v>
      </c>
      <c r="I62" s="337">
        <v>0</v>
      </c>
      <c r="J62" s="337">
        <v>0</v>
      </c>
      <c r="K62" s="337">
        <v>0</v>
      </c>
      <c r="L62" s="337">
        <v>0</v>
      </c>
      <c r="M62" s="337">
        <v>0</v>
      </c>
      <c r="N62" s="337">
        <v>0</v>
      </c>
      <c r="O62" s="337">
        <v>0</v>
      </c>
      <c r="P62" s="337">
        <v>0</v>
      </c>
      <c r="Q62" s="337">
        <v>0</v>
      </c>
      <c r="R62" s="337">
        <v>0</v>
      </c>
      <c r="S62" s="337">
        <v>0</v>
      </c>
      <c r="T62" s="337">
        <v>0</v>
      </c>
      <c r="U62" s="337">
        <f t="shared" si="3"/>
        <v>12</v>
      </c>
      <c r="V62" s="338">
        <f t="shared" si="7"/>
        <v>0.66666666666666663</v>
      </c>
    </row>
    <row r="63" spans="1:22" ht="12.75" customHeight="1">
      <c r="A63" s="126" t="s">
        <v>761</v>
      </c>
      <c r="B63" s="126" t="s">
        <v>785</v>
      </c>
      <c r="C63" s="337">
        <v>0</v>
      </c>
      <c r="D63" s="337">
        <v>0</v>
      </c>
      <c r="E63" s="337">
        <v>0</v>
      </c>
      <c r="F63" s="337">
        <v>0</v>
      </c>
      <c r="G63" s="337">
        <v>0</v>
      </c>
      <c r="H63" s="337">
        <v>0</v>
      </c>
      <c r="I63" s="337">
        <v>0</v>
      </c>
      <c r="J63" s="337">
        <v>0</v>
      </c>
      <c r="K63" s="337">
        <v>0</v>
      </c>
      <c r="L63" s="337">
        <v>0</v>
      </c>
      <c r="M63" s="337">
        <v>0</v>
      </c>
      <c r="N63" s="337">
        <v>0</v>
      </c>
      <c r="O63" s="337">
        <v>0</v>
      </c>
      <c r="P63" s="337">
        <v>0</v>
      </c>
      <c r="Q63" s="337">
        <v>0</v>
      </c>
      <c r="R63" s="337">
        <v>0</v>
      </c>
      <c r="S63" s="337">
        <v>0</v>
      </c>
      <c r="T63" s="337">
        <v>0</v>
      </c>
      <c r="U63" s="337">
        <f t="shared" si="3"/>
        <v>0</v>
      </c>
      <c r="V63" s="338">
        <f t="shared" si="7"/>
        <v>0</v>
      </c>
    </row>
    <row r="64" spans="1:22">
      <c r="A64" s="126" t="s">
        <v>762</v>
      </c>
      <c r="B64" s="126" t="s">
        <v>145</v>
      </c>
      <c r="C64" s="337">
        <v>0</v>
      </c>
      <c r="D64" s="337">
        <v>0</v>
      </c>
      <c r="E64" s="337">
        <v>0</v>
      </c>
      <c r="F64" s="337">
        <v>0</v>
      </c>
      <c r="G64" s="337">
        <v>0</v>
      </c>
      <c r="H64" s="337">
        <v>0</v>
      </c>
      <c r="I64" s="337">
        <v>0</v>
      </c>
      <c r="J64" s="337">
        <v>0</v>
      </c>
      <c r="K64" s="337">
        <v>0</v>
      </c>
      <c r="L64" s="337">
        <v>0</v>
      </c>
      <c r="M64" s="337">
        <v>0</v>
      </c>
      <c r="N64" s="337">
        <v>0</v>
      </c>
      <c r="O64" s="337">
        <v>0</v>
      </c>
      <c r="P64" s="337">
        <v>0</v>
      </c>
      <c r="Q64" s="337">
        <v>0</v>
      </c>
      <c r="R64" s="337">
        <v>0</v>
      </c>
      <c r="S64" s="337">
        <v>0</v>
      </c>
      <c r="T64" s="337">
        <v>0</v>
      </c>
      <c r="U64" s="337">
        <f t="shared" si="3"/>
        <v>0</v>
      </c>
      <c r="V64" s="338">
        <f t="shared" si="7"/>
        <v>0</v>
      </c>
    </row>
    <row r="65" spans="1:22">
      <c r="A65" s="126" t="s">
        <v>763</v>
      </c>
      <c r="B65" s="126" t="s">
        <v>77</v>
      </c>
      <c r="C65" s="337">
        <v>0</v>
      </c>
      <c r="D65" s="337">
        <v>0</v>
      </c>
      <c r="E65" s="337">
        <v>12</v>
      </c>
      <c r="F65" s="337">
        <v>0</v>
      </c>
      <c r="G65" s="337">
        <v>0</v>
      </c>
      <c r="H65" s="337">
        <v>0</v>
      </c>
      <c r="I65" s="337">
        <v>0</v>
      </c>
      <c r="J65" s="337">
        <v>0</v>
      </c>
      <c r="K65" s="337">
        <v>0</v>
      </c>
      <c r="L65" s="337">
        <v>0</v>
      </c>
      <c r="M65" s="337">
        <v>0</v>
      </c>
      <c r="N65" s="337">
        <v>0</v>
      </c>
      <c r="O65" s="337">
        <v>0</v>
      </c>
      <c r="P65" s="337">
        <v>0</v>
      </c>
      <c r="Q65" s="337">
        <v>0</v>
      </c>
      <c r="R65" s="337">
        <v>0</v>
      </c>
      <c r="S65" s="337">
        <v>0</v>
      </c>
      <c r="T65" s="337">
        <v>0</v>
      </c>
      <c r="U65" s="337">
        <f t="shared" si="3"/>
        <v>12</v>
      </c>
      <c r="V65" s="338">
        <f t="shared" si="7"/>
        <v>0.66666666666666663</v>
      </c>
    </row>
    <row r="66" spans="1:22">
      <c r="A66" s="126" t="s">
        <v>764</v>
      </c>
      <c r="B66" s="525" t="s">
        <v>1295</v>
      </c>
      <c r="C66" s="337">
        <v>0</v>
      </c>
      <c r="D66" s="337">
        <v>0</v>
      </c>
      <c r="E66" s="337">
        <v>0</v>
      </c>
      <c r="F66" s="337">
        <v>0</v>
      </c>
      <c r="G66" s="337">
        <v>0</v>
      </c>
      <c r="H66" s="337">
        <v>0</v>
      </c>
      <c r="I66" s="337">
        <v>0</v>
      </c>
      <c r="J66" s="337">
        <v>0</v>
      </c>
      <c r="K66" s="337">
        <v>0</v>
      </c>
      <c r="L66" s="337">
        <v>0</v>
      </c>
      <c r="M66" s="337">
        <v>0</v>
      </c>
      <c r="N66" s="337">
        <v>0</v>
      </c>
      <c r="O66" s="337">
        <v>0</v>
      </c>
      <c r="P66" s="337">
        <v>0</v>
      </c>
      <c r="Q66" s="337">
        <v>0</v>
      </c>
      <c r="R66" s="337">
        <v>0</v>
      </c>
      <c r="S66" s="337">
        <v>0</v>
      </c>
      <c r="T66" s="337">
        <v>0</v>
      </c>
      <c r="U66" s="337">
        <f t="shared" si="3"/>
        <v>0</v>
      </c>
      <c r="V66" s="338">
        <f t="shared" si="7"/>
        <v>0</v>
      </c>
    </row>
    <row r="67" spans="1:22">
      <c r="A67" s="126" t="s">
        <v>765</v>
      </c>
      <c r="B67" s="349" t="s">
        <v>786</v>
      </c>
      <c r="C67" s="337">
        <v>0</v>
      </c>
      <c r="D67" s="337">
        <v>0</v>
      </c>
      <c r="E67" s="337">
        <v>0</v>
      </c>
      <c r="F67" s="337">
        <v>0</v>
      </c>
      <c r="G67" s="337">
        <v>0</v>
      </c>
      <c r="H67" s="337">
        <v>0</v>
      </c>
      <c r="I67" s="337">
        <v>0</v>
      </c>
      <c r="J67" s="337">
        <v>0</v>
      </c>
      <c r="K67" s="337">
        <v>0</v>
      </c>
      <c r="L67" s="337">
        <v>0</v>
      </c>
      <c r="M67" s="337">
        <v>0</v>
      </c>
      <c r="N67" s="337">
        <v>0</v>
      </c>
      <c r="O67" s="337">
        <v>0</v>
      </c>
      <c r="P67" s="337">
        <v>0</v>
      </c>
      <c r="Q67" s="337">
        <v>0</v>
      </c>
      <c r="R67" s="337">
        <v>0</v>
      </c>
      <c r="S67" s="337">
        <v>0</v>
      </c>
      <c r="T67" s="337">
        <v>0</v>
      </c>
      <c r="U67" s="337">
        <f t="shared" si="3"/>
        <v>0</v>
      </c>
      <c r="V67" s="338">
        <f t="shared" si="7"/>
        <v>0</v>
      </c>
    </row>
    <row r="68" spans="1:22">
      <c r="A68" s="126" t="s">
        <v>766</v>
      </c>
      <c r="B68" s="126" t="s">
        <v>82</v>
      </c>
      <c r="C68" s="337">
        <v>0</v>
      </c>
      <c r="D68" s="337">
        <v>0</v>
      </c>
      <c r="E68" s="337">
        <v>1</v>
      </c>
      <c r="F68" s="337">
        <v>0</v>
      </c>
      <c r="G68" s="337">
        <v>0</v>
      </c>
      <c r="H68" s="337">
        <v>0</v>
      </c>
      <c r="I68" s="337">
        <v>0</v>
      </c>
      <c r="J68" s="337">
        <v>0</v>
      </c>
      <c r="K68" s="337">
        <v>0</v>
      </c>
      <c r="L68" s="337">
        <v>0</v>
      </c>
      <c r="M68" s="337">
        <v>0</v>
      </c>
      <c r="N68" s="337">
        <v>0</v>
      </c>
      <c r="O68" s="337">
        <v>0</v>
      </c>
      <c r="P68" s="337">
        <v>0</v>
      </c>
      <c r="Q68" s="337">
        <v>0</v>
      </c>
      <c r="R68" s="337">
        <v>0</v>
      </c>
      <c r="S68" s="337">
        <v>0</v>
      </c>
      <c r="T68" s="337">
        <v>0</v>
      </c>
      <c r="U68" s="337">
        <f t="shared" si="3"/>
        <v>1</v>
      </c>
      <c r="V68" s="338">
        <f t="shared" si="7"/>
        <v>5.5555555555555552E-2</v>
      </c>
    </row>
    <row r="69" spans="1:22">
      <c r="A69" s="126" t="s">
        <v>767</v>
      </c>
      <c r="B69" s="126" t="s">
        <v>86</v>
      </c>
      <c r="C69" s="337">
        <v>0</v>
      </c>
      <c r="D69" s="337">
        <v>0</v>
      </c>
      <c r="E69" s="337">
        <v>0</v>
      </c>
      <c r="F69" s="337">
        <v>0</v>
      </c>
      <c r="G69" s="337">
        <v>0</v>
      </c>
      <c r="H69" s="337">
        <v>0</v>
      </c>
      <c r="I69" s="337">
        <v>0</v>
      </c>
      <c r="J69" s="337">
        <v>0</v>
      </c>
      <c r="K69" s="337">
        <v>0</v>
      </c>
      <c r="L69" s="337">
        <v>0</v>
      </c>
      <c r="M69" s="337">
        <v>0</v>
      </c>
      <c r="N69" s="337">
        <v>0</v>
      </c>
      <c r="O69" s="337">
        <v>0</v>
      </c>
      <c r="P69" s="337">
        <v>0</v>
      </c>
      <c r="Q69" s="337">
        <v>0</v>
      </c>
      <c r="R69" s="337">
        <v>0</v>
      </c>
      <c r="S69" s="337">
        <v>0</v>
      </c>
      <c r="T69" s="337">
        <v>0</v>
      </c>
      <c r="U69" s="337">
        <f t="shared" si="3"/>
        <v>0</v>
      </c>
      <c r="V69" s="338">
        <f t="shared" si="7"/>
        <v>0</v>
      </c>
    </row>
    <row r="70" spans="1:22">
      <c r="A70" s="126" t="s">
        <v>768</v>
      </c>
      <c r="B70" s="126" t="s">
        <v>90</v>
      </c>
      <c r="C70" s="337">
        <v>0</v>
      </c>
      <c r="D70" s="337">
        <v>0</v>
      </c>
      <c r="E70" s="337">
        <v>0</v>
      </c>
      <c r="F70" s="337">
        <v>0</v>
      </c>
      <c r="G70" s="337">
        <v>0</v>
      </c>
      <c r="H70" s="337">
        <v>0</v>
      </c>
      <c r="I70" s="337">
        <v>0</v>
      </c>
      <c r="J70" s="337">
        <v>0</v>
      </c>
      <c r="K70" s="337">
        <v>0</v>
      </c>
      <c r="L70" s="337">
        <v>0</v>
      </c>
      <c r="M70" s="337">
        <v>0</v>
      </c>
      <c r="N70" s="337">
        <v>0</v>
      </c>
      <c r="O70" s="337">
        <v>0</v>
      </c>
      <c r="P70" s="337">
        <v>0</v>
      </c>
      <c r="Q70" s="337">
        <v>0</v>
      </c>
      <c r="R70" s="337">
        <v>0</v>
      </c>
      <c r="S70" s="337">
        <v>0</v>
      </c>
      <c r="T70" s="337">
        <v>0</v>
      </c>
      <c r="U70" s="337">
        <f t="shared" si="3"/>
        <v>0</v>
      </c>
      <c r="V70" s="338">
        <f t="shared" si="7"/>
        <v>0</v>
      </c>
    </row>
    <row r="71" spans="1:22">
      <c r="A71" s="126" t="s">
        <v>769</v>
      </c>
      <c r="B71" s="126" t="s">
        <v>787</v>
      </c>
      <c r="C71" s="337">
        <v>0</v>
      </c>
      <c r="D71" s="337">
        <v>0</v>
      </c>
      <c r="E71" s="337">
        <v>0</v>
      </c>
      <c r="F71" s="337">
        <v>0</v>
      </c>
      <c r="G71" s="337">
        <v>0</v>
      </c>
      <c r="H71" s="337">
        <v>0</v>
      </c>
      <c r="I71" s="337">
        <v>0</v>
      </c>
      <c r="J71" s="337">
        <v>0</v>
      </c>
      <c r="K71" s="337">
        <v>0</v>
      </c>
      <c r="L71" s="337">
        <v>0</v>
      </c>
      <c r="M71" s="337">
        <v>0</v>
      </c>
      <c r="N71" s="337">
        <v>0</v>
      </c>
      <c r="O71" s="337">
        <v>0</v>
      </c>
      <c r="P71" s="337">
        <v>0</v>
      </c>
      <c r="Q71" s="337">
        <v>0</v>
      </c>
      <c r="R71" s="337">
        <v>0</v>
      </c>
      <c r="S71" s="337">
        <v>0</v>
      </c>
      <c r="T71" s="337">
        <v>0</v>
      </c>
      <c r="U71" s="337">
        <f t="shared" si="3"/>
        <v>0</v>
      </c>
      <c r="V71" s="338">
        <f t="shared" si="7"/>
        <v>0</v>
      </c>
    </row>
    <row r="72" spans="1:22">
      <c r="A72" s="126" t="s">
        <v>770</v>
      </c>
      <c r="B72" s="126" t="s">
        <v>411</v>
      </c>
      <c r="C72" s="337">
        <v>0</v>
      </c>
      <c r="D72" s="337">
        <v>0</v>
      </c>
      <c r="E72" s="337">
        <v>0</v>
      </c>
      <c r="F72" s="337">
        <v>0</v>
      </c>
      <c r="G72" s="337">
        <v>0</v>
      </c>
      <c r="H72" s="337">
        <v>0</v>
      </c>
      <c r="I72" s="337">
        <v>0</v>
      </c>
      <c r="J72" s="337">
        <v>0</v>
      </c>
      <c r="K72" s="337">
        <v>0</v>
      </c>
      <c r="L72" s="337">
        <v>0</v>
      </c>
      <c r="M72" s="337">
        <v>0</v>
      </c>
      <c r="N72" s="337">
        <v>0</v>
      </c>
      <c r="O72" s="337">
        <v>0</v>
      </c>
      <c r="P72" s="337">
        <v>0</v>
      </c>
      <c r="Q72" s="337">
        <v>0</v>
      </c>
      <c r="R72" s="337">
        <v>0</v>
      </c>
      <c r="S72" s="337">
        <v>0</v>
      </c>
      <c r="T72" s="337">
        <v>0</v>
      </c>
      <c r="U72" s="337">
        <f t="shared" si="3"/>
        <v>0</v>
      </c>
      <c r="V72" s="338">
        <f t="shared" si="7"/>
        <v>0</v>
      </c>
    </row>
    <row r="73" spans="1:22">
      <c r="A73" s="126" t="s">
        <v>771</v>
      </c>
      <c r="B73" s="126" t="s">
        <v>95</v>
      </c>
      <c r="C73" s="337">
        <v>0</v>
      </c>
      <c r="D73" s="337">
        <v>4</v>
      </c>
      <c r="E73" s="337">
        <v>8</v>
      </c>
      <c r="F73" s="337">
        <v>0</v>
      </c>
      <c r="G73" s="337">
        <v>0</v>
      </c>
      <c r="H73" s="337">
        <v>0</v>
      </c>
      <c r="I73" s="337">
        <v>0</v>
      </c>
      <c r="J73" s="337">
        <v>0</v>
      </c>
      <c r="K73" s="337">
        <v>0</v>
      </c>
      <c r="L73" s="337">
        <v>0</v>
      </c>
      <c r="M73" s="337">
        <v>0</v>
      </c>
      <c r="N73" s="337">
        <v>0</v>
      </c>
      <c r="O73" s="337">
        <v>0</v>
      </c>
      <c r="P73" s="337">
        <v>0</v>
      </c>
      <c r="Q73" s="337">
        <v>0</v>
      </c>
      <c r="R73" s="337">
        <v>0</v>
      </c>
      <c r="S73" s="337">
        <v>0</v>
      </c>
      <c r="T73" s="337">
        <v>0</v>
      </c>
      <c r="U73" s="337">
        <f t="shared" si="3"/>
        <v>12</v>
      </c>
      <c r="V73" s="338">
        <f t="shared" si="7"/>
        <v>0.66666666666666663</v>
      </c>
    </row>
    <row r="74" spans="1:22">
      <c r="A74" s="126" t="s">
        <v>772</v>
      </c>
      <c r="B74" s="349" t="s">
        <v>701</v>
      </c>
      <c r="C74" s="337">
        <v>0</v>
      </c>
      <c r="D74" s="337">
        <v>0</v>
      </c>
      <c r="E74" s="337">
        <v>3</v>
      </c>
      <c r="F74" s="337">
        <v>0</v>
      </c>
      <c r="G74" s="337">
        <v>0</v>
      </c>
      <c r="H74" s="337">
        <v>0</v>
      </c>
      <c r="I74" s="337">
        <v>0</v>
      </c>
      <c r="J74" s="337">
        <v>0</v>
      </c>
      <c r="K74" s="337">
        <v>0</v>
      </c>
      <c r="L74" s="337">
        <v>0</v>
      </c>
      <c r="M74" s="337">
        <v>0</v>
      </c>
      <c r="N74" s="337">
        <v>0</v>
      </c>
      <c r="O74" s="337">
        <v>0</v>
      </c>
      <c r="P74" s="337">
        <v>0</v>
      </c>
      <c r="Q74" s="337">
        <v>0</v>
      </c>
      <c r="R74" s="337">
        <v>0</v>
      </c>
      <c r="S74" s="337">
        <v>0</v>
      </c>
      <c r="T74" s="337">
        <v>0</v>
      </c>
      <c r="U74" s="337">
        <f t="shared" si="3"/>
        <v>3</v>
      </c>
      <c r="V74" s="338">
        <f t="shared" si="7"/>
        <v>0.16666666666666666</v>
      </c>
    </row>
    <row r="75" spans="1:22">
      <c r="A75" s="126" t="s">
        <v>773</v>
      </c>
      <c r="B75" s="126" t="s">
        <v>100</v>
      </c>
      <c r="C75" s="337">
        <v>0</v>
      </c>
      <c r="D75" s="337">
        <v>0</v>
      </c>
      <c r="E75" s="337">
        <v>0</v>
      </c>
      <c r="F75" s="337">
        <v>0</v>
      </c>
      <c r="G75" s="337">
        <v>0</v>
      </c>
      <c r="H75" s="337">
        <v>0</v>
      </c>
      <c r="I75" s="337">
        <v>0</v>
      </c>
      <c r="J75" s="337">
        <v>0</v>
      </c>
      <c r="K75" s="337">
        <v>0</v>
      </c>
      <c r="L75" s="337">
        <v>0</v>
      </c>
      <c r="M75" s="337">
        <v>0</v>
      </c>
      <c r="N75" s="337">
        <v>0</v>
      </c>
      <c r="O75" s="337">
        <v>0</v>
      </c>
      <c r="P75" s="337">
        <v>0</v>
      </c>
      <c r="Q75" s="337">
        <v>0</v>
      </c>
      <c r="R75" s="337">
        <v>0</v>
      </c>
      <c r="S75" s="337">
        <v>0</v>
      </c>
      <c r="T75" s="337">
        <v>0</v>
      </c>
      <c r="U75" s="337">
        <f t="shared" si="3"/>
        <v>0</v>
      </c>
      <c r="V75" s="338">
        <f t="shared" si="7"/>
        <v>0</v>
      </c>
    </row>
    <row r="76" spans="1:22">
      <c r="A76" s="126" t="s">
        <v>774</v>
      </c>
      <c r="B76" s="126" t="s">
        <v>311</v>
      </c>
      <c r="C76" s="337">
        <v>0</v>
      </c>
      <c r="D76" s="337">
        <v>0</v>
      </c>
      <c r="E76" s="337">
        <v>0</v>
      </c>
      <c r="F76" s="337">
        <v>0</v>
      </c>
      <c r="G76" s="337">
        <v>0</v>
      </c>
      <c r="H76" s="337">
        <v>0</v>
      </c>
      <c r="I76" s="337">
        <v>0</v>
      </c>
      <c r="J76" s="337">
        <v>0</v>
      </c>
      <c r="K76" s="337">
        <v>0</v>
      </c>
      <c r="L76" s="337">
        <v>0</v>
      </c>
      <c r="M76" s="337">
        <v>0</v>
      </c>
      <c r="N76" s="337">
        <v>0</v>
      </c>
      <c r="O76" s="337">
        <v>0</v>
      </c>
      <c r="P76" s="337">
        <v>0</v>
      </c>
      <c r="Q76" s="337">
        <v>0</v>
      </c>
      <c r="R76" s="337">
        <v>0</v>
      </c>
      <c r="S76" s="337">
        <v>0</v>
      </c>
      <c r="T76" s="337">
        <v>0</v>
      </c>
      <c r="U76" s="337">
        <f t="shared" si="3"/>
        <v>0</v>
      </c>
      <c r="V76" s="338">
        <f t="shared" si="7"/>
        <v>0</v>
      </c>
    </row>
    <row r="77" spans="1:22">
      <c r="A77" s="373"/>
      <c r="B77" s="523" t="s">
        <v>102</v>
      </c>
      <c r="C77" s="524">
        <f t="shared" si="5"/>
        <v>0</v>
      </c>
      <c r="D77" s="524">
        <f t="shared" si="5"/>
        <v>19</v>
      </c>
      <c r="E77" s="524">
        <f t="shared" si="5"/>
        <v>42</v>
      </c>
      <c r="F77" s="524">
        <f t="shared" si="5"/>
        <v>0</v>
      </c>
      <c r="G77" s="524">
        <f t="shared" si="5"/>
        <v>0</v>
      </c>
      <c r="H77" s="524">
        <f t="shared" si="5"/>
        <v>9</v>
      </c>
      <c r="I77" s="524">
        <f t="shared" si="5"/>
        <v>0</v>
      </c>
      <c r="J77" s="524">
        <f t="shared" si="5"/>
        <v>0</v>
      </c>
      <c r="K77" s="524">
        <f t="shared" si="5"/>
        <v>0</v>
      </c>
      <c r="L77" s="524">
        <f t="shared" si="5"/>
        <v>3</v>
      </c>
      <c r="M77" s="524">
        <f t="shared" si="5"/>
        <v>0</v>
      </c>
      <c r="N77" s="524">
        <f t="shared" si="5"/>
        <v>0</v>
      </c>
      <c r="O77" s="524">
        <f t="shared" si="5"/>
        <v>0</v>
      </c>
      <c r="P77" s="524">
        <f t="shared" si="5"/>
        <v>0</v>
      </c>
      <c r="Q77" s="524">
        <f t="shared" si="5"/>
        <v>0</v>
      </c>
      <c r="R77" s="524">
        <f t="shared" si="5"/>
        <v>0</v>
      </c>
      <c r="S77" s="524">
        <f>SUM(S61:S76)</f>
        <v>0</v>
      </c>
      <c r="T77" s="524">
        <f t="shared" si="5"/>
        <v>0</v>
      </c>
      <c r="U77" s="524">
        <f t="shared" si="3"/>
        <v>73</v>
      </c>
      <c r="V77" s="522">
        <f>SUM(AVERAGE(C77:T77))</f>
        <v>4.0555555555555554</v>
      </c>
    </row>
    <row r="78" spans="1:22">
      <c r="A78" s="259"/>
      <c r="B78" s="259"/>
      <c r="C78" s="337" t="s">
        <v>739</v>
      </c>
      <c r="D78" s="337" t="s">
        <v>740</v>
      </c>
      <c r="E78" s="337" t="s">
        <v>741</v>
      </c>
      <c r="F78" s="337" t="s">
        <v>742</v>
      </c>
      <c r="G78" s="337" t="s">
        <v>743</v>
      </c>
      <c r="H78" s="337" t="s">
        <v>744</v>
      </c>
      <c r="I78" s="337" t="s">
        <v>745</v>
      </c>
      <c r="J78" s="337" t="s">
        <v>746</v>
      </c>
      <c r="K78" s="337" t="s">
        <v>747</v>
      </c>
      <c r="L78" s="337" t="s">
        <v>748</v>
      </c>
      <c r="M78" s="337" t="s">
        <v>749</v>
      </c>
      <c r="N78" s="337" t="s">
        <v>750</v>
      </c>
      <c r="O78" s="337" t="s">
        <v>751</v>
      </c>
      <c r="P78" s="337" t="s">
        <v>752</v>
      </c>
      <c r="Q78" s="337" t="s">
        <v>753</v>
      </c>
      <c r="R78" s="337" t="s">
        <v>754</v>
      </c>
      <c r="S78" s="337" t="s">
        <v>755</v>
      </c>
      <c r="T78" s="337" t="s">
        <v>756</v>
      </c>
      <c r="U78" s="337" t="s">
        <v>49</v>
      </c>
      <c r="V78" s="338" t="s">
        <v>757</v>
      </c>
    </row>
    <row r="79" spans="1:22">
      <c r="A79" s="374"/>
      <c r="B79" s="375" t="s">
        <v>788</v>
      </c>
      <c r="C79" s="376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8"/>
    </row>
    <row r="80" spans="1:22">
      <c r="A80" s="379" t="s">
        <v>759</v>
      </c>
      <c r="B80" s="126" t="s">
        <v>69</v>
      </c>
      <c r="C80" s="337">
        <v>0</v>
      </c>
      <c r="D80" s="337">
        <v>15</v>
      </c>
      <c r="E80" s="337">
        <v>3</v>
      </c>
      <c r="F80" s="337">
        <v>0</v>
      </c>
      <c r="G80" s="337">
        <v>0</v>
      </c>
      <c r="H80" s="337">
        <v>0</v>
      </c>
      <c r="I80" s="337">
        <v>3</v>
      </c>
      <c r="J80" s="337">
        <v>0</v>
      </c>
      <c r="K80" s="337">
        <v>0</v>
      </c>
      <c r="L80" s="337">
        <v>0</v>
      </c>
      <c r="M80" s="337">
        <v>0</v>
      </c>
      <c r="N80" s="337">
        <v>0</v>
      </c>
      <c r="O80" s="337">
        <v>0</v>
      </c>
      <c r="P80" s="337">
        <v>0</v>
      </c>
      <c r="Q80" s="337">
        <v>0</v>
      </c>
      <c r="R80" s="337">
        <v>0</v>
      </c>
      <c r="S80" s="337">
        <v>0</v>
      </c>
      <c r="T80" s="337">
        <v>0</v>
      </c>
      <c r="U80" s="337">
        <f t="shared" si="3"/>
        <v>21</v>
      </c>
      <c r="V80" s="338">
        <f t="shared" ref="V80:V95" si="8">U80/18</f>
        <v>1.1666666666666667</v>
      </c>
    </row>
    <row r="81" spans="1:22">
      <c r="A81" s="379" t="s">
        <v>760</v>
      </c>
      <c r="B81" s="126" t="s">
        <v>307</v>
      </c>
      <c r="C81" s="337">
        <v>0</v>
      </c>
      <c r="D81" s="337">
        <v>6</v>
      </c>
      <c r="E81" s="337">
        <v>6</v>
      </c>
      <c r="F81" s="337">
        <v>3</v>
      </c>
      <c r="G81" s="337">
        <v>0</v>
      </c>
      <c r="H81" s="337">
        <v>0</v>
      </c>
      <c r="I81" s="337">
        <v>3</v>
      </c>
      <c r="J81" s="337">
        <v>0</v>
      </c>
      <c r="K81" s="337">
        <v>0</v>
      </c>
      <c r="L81" s="337">
        <v>0</v>
      </c>
      <c r="M81" s="337">
        <v>0</v>
      </c>
      <c r="N81" s="337">
        <v>0</v>
      </c>
      <c r="O81" s="337">
        <v>0</v>
      </c>
      <c r="P81" s="337">
        <v>0</v>
      </c>
      <c r="Q81" s="337">
        <v>0</v>
      </c>
      <c r="R81" s="337">
        <v>0</v>
      </c>
      <c r="S81" s="337">
        <v>0</v>
      </c>
      <c r="T81" s="337">
        <v>0</v>
      </c>
      <c r="U81" s="337">
        <f t="shared" si="3"/>
        <v>18</v>
      </c>
      <c r="V81" s="338">
        <f t="shared" si="8"/>
        <v>1</v>
      </c>
    </row>
    <row r="82" spans="1:22">
      <c r="A82" s="379" t="s">
        <v>761</v>
      </c>
      <c r="B82" s="349" t="s">
        <v>554</v>
      </c>
      <c r="C82" s="337">
        <v>0</v>
      </c>
      <c r="D82" s="337">
        <v>0</v>
      </c>
      <c r="E82" s="337">
        <v>0</v>
      </c>
      <c r="F82" s="337">
        <v>0</v>
      </c>
      <c r="G82" s="337">
        <v>0</v>
      </c>
      <c r="H82" s="337">
        <v>0</v>
      </c>
      <c r="I82" s="337">
        <v>0</v>
      </c>
      <c r="J82" s="337">
        <v>3</v>
      </c>
      <c r="K82" s="337">
        <v>0</v>
      </c>
      <c r="L82" s="337">
        <v>0</v>
      </c>
      <c r="M82" s="337">
        <v>0</v>
      </c>
      <c r="N82" s="337">
        <v>0</v>
      </c>
      <c r="O82" s="337">
        <v>0</v>
      </c>
      <c r="P82" s="337">
        <v>0</v>
      </c>
      <c r="Q82" s="337">
        <v>0</v>
      </c>
      <c r="R82" s="337">
        <v>0</v>
      </c>
      <c r="S82" s="337">
        <v>0</v>
      </c>
      <c r="T82" s="337">
        <v>0</v>
      </c>
      <c r="U82" s="337">
        <f t="shared" si="3"/>
        <v>3</v>
      </c>
      <c r="V82" s="338">
        <f t="shared" si="8"/>
        <v>0.16666666666666666</v>
      </c>
    </row>
    <row r="83" spans="1:22">
      <c r="A83" s="379" t="s">
        <v>762</v>
      </c>
      <c r="B83" s="126" t="s">
        <v>74</v>
      </c>
      <c r="C83" s="337">
        <v>0</v>
      </c>
      <c r="D83" s="337">
        <v>0</v>
      </c>
      <c r="E83" s="337">
        <v>6</v>
      </c>
      <c r="F83" s="337">
        <v>0</v>
      </c>
      <c r="G83" s="337">
        <v>0</v>
      </c>
      <c r="H83" s="337">
        <v>0</v>
      </c>
      <c r="I83" s="337">
        <v>0</v>
      </c>
      <c r="J83" s="337">
        <v>0</v>
      </c>
      <c r="K83" s="337">
        <v>0</v>
      </c>
      <c r="L83" s="337">
        <v>0</v>
      </c>
      <c r="M83" s="337">
        <v>0</v>
      </c>
      <c r="N83" s="337">
        <v>0</v>
      </c>
      <c r="O83" s="337">
        <v>0</v>
      </c>
      <c r="P83" s="337">
        <v>0</v>
      </c>
      <c r="Q83" s="337">
        <v>0</v>
      </c>
      <c r="R83" s="337">
        <v>0</v>
      </c>
      <c r="S83" s="337">
        <v>0</v>
      </c>
      <c r="T83" s="337">
        <v>0</v>
      </c>
      <c r="U83" s="337">
        <f t="shared" si="3"/>
        <v>6</v>
      </c>
      <c r="V83" s="338">
        <f t="shared" si="8"/>
        <v>0.33333333333333331</v>
      </c>
    </row>
    <row r="84" spans="1:22">
      <c r="A84" s="379" t="s">
        <v>763</v>
      </c>
      <c r="B84" s="126" t="s">
        <v>78</v>
      </c>
      <c r="C84" s="337">
        <v>0</v>
      </c>
      <c r="D84" s="337">
        <v>3</v>
      </c>
      <c r="E84" s="337">
        <v>18</v>
      </c>
      <c r="F84" s="337">
        <v>0</v>
      </c>
      <c r="G84" s="337">
        <v>0</v>
      </c>
      <c r="H84" s="337">
        <v>0</v>
      </c>
      <c r="I84" s="337">
        <v>0</v>
      </c>
      <c r="J84" s="337">
        <v>0</v>
      </c>
      <c r="K84" s="337">
        <v>0</v>
      </c>
      <c r="L84" s="337">
        <v>0</v>
      </c>
      <c r="M84" s="337">
        <v>0</v>
      </c>
      <c r="N84" s="337">
        <v>0</v>
      </c>
      <c r="O84" s="337">
        <v>0</v>
      </c>
      <c r="P84" s="337">
        <v>0</v>
      </c>
      <c r="Q84" s="337">
        <v>0</v>
      </c>
      <c r="R84" s="337">
        <v>6</v>
      </c>
      <c r="S84" s="337">
        <v>0</v>
      </c>
      <c r="T84" s="337">
        <v>0</v>
      </c>
      <c r="U84" s="337">
        <f t="shared" si="3"/>
        <v>27</v>
      </c>
      <c r="V84" s="338">
        <f t="shared" si="8"/>
        <v>1.5</v>
      </c>
    </row>
    <row r="85" spans="1:22">
      <c r="A85" s="379" t="s">
        <v>764</v>
      </c>
      <c r="B85" s="349" t="s">
        <v>789</v>
      </c>
      <c r="C85" s="337">
        <v>0</v>
      </c>
      <c r="D85" s="337">
        <v>0</v>
      </c>
      <c r="E85" s="337">
        <v>0</v>
      </c>
      <c r="F85" s="337">
        <v>0</v>
      </c>
      <c r="G85" s="337">
        <v>0</v>
      </c>
      <c r="H85" s="337">
        <v>0</v>
      </c>
      <c r="I85" s="337">
        <v>0</v>
      </c>
      <c r="J85" s="337">
        <v>0</v>
      </c>
      <c r="K85" s="337">
        <v>0</v>
      </c>
      <c r="L85" s="337">
        <v>0</v>
      </c>
      <c r="M85" s="337">
        <v>0</v>
      </c>
      <c r="N85" s="337">
        <v>0</v>
      </c>
      <c r="O85" s="337">
        <v>0</v>
      </c>
      <c r="P85" s="337">
        <v>0</v>
      </c>
      <c r="Q85" s="337">
        <v>0</v>
      </c>
      <c r="R85" s="337">
        <v>0</v>
      </c>
      <c r="S85" s="337">
        <v>0</v>
      </c>
      <c r="T85" s="337">
        <v>0</v>
      </c>
      <c r="U85" s="337">
        <f t="shared" si="3"/>
        <v>0</v>
      </c>
      <c r="V85" s="338">
        <f t="shared" si="8"/>
        <v>0</v>
      </c>
    </row>
    <row r="86" spans="1:22">
      <c r="A86" s="379" t="s">
        <v>765</v>
      </c>
      <c r="B86" s="126" t="s">
        <v>508</v>
      </c>
      <c r="C86" s="337">
        <v>0</v>
      </c>
      <c r="D86" s="337">
        <v>0</v>
      </c>
      <c r="E86" s="337">
        <v>6</v>
      </c>
      <c r="F86" s="337">
        <v>0</v>
      </c>
      <c r="G86" s="337">
        <v>12</v>
      </c>
      <c r="H86" s="337">
        <v>0</v>
      </c>
      <c r="I86" s="337">
        <v>0</v>
      </c>
      <c r="J86" s="337">
        <v>0</v>
      </c>
      <c r="K86" s="337">
        <v>0</v>
      </c>
      <c r="L86" s="337">
        <v>0</v>
      </c>
      <c r="M86" s="337">
        <v>0</v>
      </c>
      <c r="N86" s="337">
        <v>0</v>
      </c>
      <c r="O86" s="337">
        <v>0</v>
      </c>
      <c r="P86" s="337">
        <v>0</v>
      </c>
      <c r="Q86" s="337">
        <v>0</v>
      </c>
      <c r="R86" s="337">
        <v>0</v>
      </c>
      <c r="S86" s="337">
        <v>0</v>
      </c>
      <c r="T86" s="337">
        <v>0</v>
      </c>
      <c r="U86" s="337">
        <f t="shared" si="3"/>
        <v>18</v>
      </c>
      <c r="V86" s="338">
        <f t="shared" si="8"/>
        <v>1</v>
      </c>
    </row>
    <row r="87" spans="1:22">
      <c r="A87" s="379" t="s">
        <v>766</v>
      </c>
      <c r="B87" s="126" t="s">
        <v>83</v>
      </c>
      <c r="C87" s="337">
        <v>0</v>
      </c>
      <c r="D87" s="337">
        <v>0</v>
      </c>
      <c r="E87" s="337">
        <v>0</v>
      </c>
      <c r="F87" s="337">
        <v>0</v>
      </c>
      <c r="G87" s="337">
        <v>0</v>
      </c>
      <c r="H87" s="337">
        <v>0</v>
      </c>
      <c r="I87" s="337">
        <v>0</v>
      </c>
      <c r="J87" s="337">
        <v>0</v>
      </c>
      <c r="K87" s="337">
        <v>0</v>
      </c>
      <c r="L87" s="337">
        <v>0</v>
      </c>
      <c r="M87" s="337">
        <v>0</v>
      </c>
      <c r="N87" s="337">
        <v>0</v>
      </c>
      <c r="O87" s="337">
        <v>0</v>
      </c>
      <c r="P87" s="337">
        <v>0</v>
      </c>
      <c r="Q87" s="337">
        <v>0</v>
      </c>
      <c r="R87" s="337">
        <v>0</v>
      </c>
      <c r="S87" s="337">
        <v>0</v>
      </c>
      <c r="T87" s="337">
        <v>0</v>
      </c>
      <c r="U87" s="337">
        <f t="shared" ref="U87:U114" si="9">SUM(C87:T87)</f>
        <v>0</v>
      </c>
      <c r="V87" s="338">
        <f t="shared" si="8"/>
        <v>0</v>
      </c>
    </row>
    <row r="88" spans="1:22">
      <c r="A88" s="379" t="s">
        <v>767</v>
      </c>
      <c r="B88" s="349" t="s">
        <v>650</v>
      </c>
      <c r="C88" s="337">
        <v>0</v>
      </c>
      <c r="D88" s="337">
        <v>0</v>
      </c>
      <c r="E88" s="337">
        <v>3</v>
      </c>
      <c r="F88" s="337">
        <v>0</v>
      </c>
      <c r="G88" s="337">
        <v>0</v>
      </c>
      <c r="H88" s="337">
        <v>0</v>
      </c>
      <c r="I88" s="337">
        <v>0</v>
      </c>
      <c r="J88" s="337">
        <v>0</v>
      </c>
      <c r="K88" s="337">
        <v>0</v>
      </c>
      <c r="L88" s="337">
        <v>0</v>
      </c>
      <c r="M88" s="337">
        <v>0</v>
      </c>
      <c r="N88" s="337">
        <v>0</v>
      </c>
      <c r="O88" s="337">
        <v>0</v>
      </c>
      <c r="P88" s="337">
        <v>0</v>
      </c>
      <c r="Q88" s="337">
        <v>0</v>
      </c>
      <c r="R88" s="337">
        <v>0</v>
      </c>
      <c r="S88" s="337">
        <v>0</v>
      </c>
      <c r="T88" s="337">
        <v>0</v>
      </c>
      <c r="U88" s="337">
        <f t="shared" si="9"/>
        <v>3</v>
      </c>
      <c r="V88" s="338">
        <f t="shared" si="8"/>
        <v>0.16666666666666666</v>
      </c>
    </row>
    <row r="89" spans="1:22">
      <c r="A89" s="379" t="s">
        <v>768</v>
      </c>
      <c r="B89" s="349" t="s">
        <v>359</v>
      </c>
      <c r="C89" s="337">
        <v>0</v>
      </c>
      <c r="D89" s="337">
        <v>0</v>
      </c>
      <c r="E89" s="337">
        <v>0</v>
      </c>
      <c r="F89" s="337">
        <v>0</v>
      </c>
      <c r="G89" s="337">
        <v>0</v>
      </c>
      <c r="H89" s="337">
        <v>0</v>
      </c>
      <c r="I89" s="337">
        <v>0</v>
      </c>
      <c r="J89" s="337">
        <v>0</v>
      </c>
      <c r="K89" s="337">
        <v>0</v>
      </c>
      <c r="L89" s="337">
        <v>0</v>
      </c>
      <c r="M89" s="337">
        <v>0</v>
      </c>
      <c r="N89" s="337">
        <v>0</v>
      </c>
      <c r="O89" s="337">
        <v>0</v>
      </c>
      <c r="P89" s="337">
        <v>0</v>
      </c>
      <c r="Q89" s="337">
        <v>0</v>
      </c>
      <c r="R89" s="337">
        <v>3</v>
      </c>
      <c r="S89" s="337">
        <v>0</v>
      </c>
      <c r="T89" s="337">
        <v>0</v>
      </c>
      <c r="U89" s="337">
        <f t="shared" si="9"/>
        <v>3</v>
      </c>
      <c r="V89" s="338">
        <f t="shared" si="8"/>
        <v>0.16666666666666666</v>
      </c>
    </row>
    <row r="90" spans="1:22">
      <c r="A90" s="379" t="s">
        <v>769</v>
      </c>
      <c r="B90" s="349" t="s">
        <v>790</v>
      </c>
      <c r="C90" s="337">
        <v>0</v>
      </c>
      <c r="D90" s="337">
        <v>3</v>
      </c>
      <c r="E90" s="337">
        <v>0</v>
      </c>
      <c r="F90" s="337">
        <v>0</v>
      </c>
      <c r="G90" s="337">
        <v>0</v>
      </c>
      <c r="H90" s="337">
        <v>0</v>
      </c>
      <c r="I90" s="337">
        <v>0</v>
      </c>
      <c r="J90" s="337">
        <v>0</v>
      </c>
      <c r="K90" s="337">
        <v>0</v>
      </c>
      <c r="L90" s="337">
        <v>0</v>
      </c>
      <c r="M90" s="337">
        <v>0</v>
      </c>
      <c r="N90" s="337">
        <v>0</v>
      </c>
      <c r="O90" s="337">
        <v>0</v>
      </c>
      <c r="P90" s="337">
        <v>0</v>
      </c>
      <c r="Q90" s="337">
        <v>0</v>
      </c>
      <c r="R90" s="337">
        <v>0</v>
      </c>
      <c r="S90" s="337">
        <v>0</v>
      </c>
      <c r="T90" s="337">
        <v>0</v>
      </c>
      <c r="U90" s="337">
        <f t="shared" si="9"/>
        <v>3</v>
      </c>
      <c r="V90" s="338">
        <f t="shared" si="8"/>
        <v>0.16666666666666666</v>
      </c>
    </row>
    <row r="91" spans="1:22">
      <c r="A91" s="379" t="s">
        <v>770</v>
      </c>
      <c r="B91" s="349" t="s">
        <v>791</v>
      </c>
      <c r="C91" s="337">
        <v>0</v>
      </c>
      <c r="D91" s="337">
        <v>0</v>
      </c>
      <c r="E91" s="337">
        <v>0</v>
      </c>
      <c r="F91" s="337">
        <v>0</v>
      </c>
      <c r="G91" s="337">
        <v>0</v>
      </c>
      <c r="H91" s="337">
        <v>0</v>
      </c>
      <c r="I91" s="337">
        <v>0</v>
      </c>
      <c r="J91" s="337">
        <v>0</v>
      </c>
      <c r="K91" s="337">
        <v>0</v>
      </c>
      <c r="L91" s="337">
        <v>0</v>
      </c>
      <c r="M91" s="337">
        <v>0</v>
      </c>
      <c r="N91" s="337">
        <v>0</v>
      </c>
      <c r="O91" s="337">
        <v>0</v>
      </c>
      <c r="P91" s="337">
        <v>0</v>
      </c>
      <c r="Q91" s="337">
        <v>0</v>
      </c>
      <c r="R91" s="337">
        <v>0</v>
      </c>
      <c r="S91" s="337">
        <v>0</v>
      </c>
      <c r="T91" s="337">
        <v>0</v>
      </c>
      <c r="U91" s="337">
        <f t="shared" si="9"/>
        <v>0</v>
      </c>
      <c r="V91" s="338">
        <f t="shared" si="8"/>
        <v>0</v>
      </c>
    </row>
    <row r="92" spans="1:22">
      <c r="A92" s="379" t="s">
        <v>771</v>
      </c>
      <c r="B92" s="126" t="s">
        <v>96</v>
      </c>
      <c r="C92" s="337">
        <v>0</v>
      </c>
      <c r="D92" s="337">
        <v>10</v>
      </c>
      <c r="E92" s="337">
        <v>8</v>
      </c>
      <c r="F92" s="337">
        <v>0</v>
      </c>
      <c r="G92" s="337">
        <v>0</v>
      </c>
      <c r="H92" s="337">
        <v>0</v>
      </c>
      <c r="I92" s="337">
        <v>9</v>
      </c>
      <c r="J92" s="337">
        <v>0</v>
      </c>
      <c r="K92" s="337">
        <v>0</v>
      </c>
      <c r="L92" s="337">
        <v>0</v>
      </c>
      <c r="M92" s="337">
        <v>0</v>
      </c>
      <c r="N92" s="337">
        <v>0</v>
      </c>
      <c r="O92" s="337">
        <v>0</v>
      </c>
      <c r="P92" s="337">
        <v>0</v>
      </c>
      <c r="Q92" s="337">
        <v>0</v>
      </c>
      <c r="R92" s="337">
        <v>0</v>
      </c>
      <c r="S92" s="337">
        <v>0</v>
      </c>
      <c r="T92" s="337">
        <v>0</v>
      </c>
      <c r="U92" s="337">
        <f t="shared" si="9"/>
        <v>27</v>
      </c>
      <c r="V92" s="338">
        <f t="shared" si="8"/>
        <v>1.5</v>
      </c>
    </row>
    <row r="93" spans="1:22">
      <c r="A93" s="379" t="s">
        <v>772</v>
      </c>
      <c r="B93" s="349" t="s">
        <v>651</v>
      </c>
      <c r="C93" s="337">
        <v>0</v>
      </c>
      <c r="D93" s="337">
        <v>0</v>
      </c>
      <c r="E93" s="337">
        <v>13</v>
      </c>
      <c r="F93" s="337">
        <v>0</v>
      </c>
      <c r="G93" s="337">
        <v>17</v>
      </c>
      <c r="H93" s="337">
        <v>0</v>
      </c>
      <c r="I93" s="337">
        <v>0</v>
      </c>
      <c r="J93" s="337">
        <v>0</v>
      </c>
      <c r="K93" s="337">
        <v>0</v>
      </c>
      <c r="L93" s="337">
        <v>0</v>
      </c>
      <c r="M93" s="337">
        <v>0</v>
      </c>
      <c r="N93" s="337">
        <v>0</v>
      </c>
      <c r="O93" s="337">
        <v>0</v>
      </c>
      <c r="P93" s="337">
        <v>0</v>
      </c>
      <c r="Q93" s="337">
        <v>0</v>
      </c>
      <c r="R93" s="337">
        <v>0</v>
      </c>
      <c r="S93" s="337">
        <v>0</v>
      </c>
      <c r="T93" s="337">
        <v>0</v>
      </c>
      <c r="U93" s="337">
        <f t="shared" si="9"/>
        <v>30</v>
      </c>
      <c r="V93" s="338">
        <f t="shared" si="8"/>
        <v>1.6666666666666667</v>
      </c>
    </row>
    <row r="94" spans="1:22">
      <c r="A94" s="379" t="s">
        <v>773</v>
      </c>
      <c r="B94" s="126" t="s">
        <v>312</v>
      </c>
      <c r="C94" s="337">
        <v>0</v>
      </c>
      <c r="D94" s="337">
        <v>0</v>
      </c>
      <c r="E94" s="337">
        <v>12</v>
      </c>
      <c r="F94" s="337">
        <v>0</v>
      </c>
      <c r="G94" s="337">
        <v>0</v>
      </c>
      <c r="H94" s="337">
        <v>0</v>
      </c>
      <c r="I94" s="337">
        <v>0</v>
      </c>
      <c r="J94" s="337">
        <v>0</v>
      </c>
      <c r="K94" s="337">
        <v>0</v>
      </c>
      <c r="L94" s="337">
        <v>0</v>
      </c>
      <c r="M94" s="337">
        <v>0</v>
      </c>
      <c r="N94" s="337">
        <v>0</v>
      </c>
      <c r="O94" s="337">
        <v>0</v>
      </c>
      <c r="P94" s="337">
        <v>0</v>
      </c>
      <c r="Q94" s="337">
        <v>0</v>
      </c>
      <c r="R94" s="337">
        <v>0</v>
      </c>
      <c r="S94" s="337">
        <v>0</v>
      </c>
      <c r="T94" s="337">
        <v>0</v>
      </c>
      <c r="U94" s="337">
        <f t="shared" si="9"/>
        <v>12</v>
      </c>
      <c r="V94" s="338">
        <f t="shared" si="8"/>
        <v>0.66666666666666663</v>
      </c>
    </row>
    <row r="95" spans="1:22">
      <c r="A95" s="379" t="s">
        <v>774</v>
      </c>
      <c r="B95" s="126" t="s">
        <v>101</v>
      </c>
      <c r="C95" s="337">
        <v>0</v>
      </c>
      <c r="D95" s="337">
        <v>0</v>
      </c>
      <c r="E95" s="337">
        <v>0</v>
      </c>
      <c r="F95" s="337">
        <v>0</v>
      </c>
      <c r="G95" s="337">
        <v>0</v>
      </c>
      <c r="H95" s="337">
        <v>0</v>
      </c>
      <c r="I95" s="337">
        <v>0</v>
      </c>
      <c r="J95" s="337">
        <v>0</v>
      </c>
      <c r="K95" s="337">
        <v>0</v>
      </c>
      <c r="L95" s="337">
        <v>0</v>
      </c>
      <c r="M95" s="337">
        <v>0</v>
      </c>
      <c r="N95" s="337">
        <v>0</v>
      </c>
      <c r="O95" s="337">
        <v>0</v>
      </c>
      <c r="P95" s="337">
        <v>0</v>
      </c>
      <c r="Q95" s="337">
        <v>0</v>
      </c>
      <c r="R95" s="337">
        <v>0</v>
      </c>
      <c r="S95" s="337">
        <v>0</v>
      </c>
      <c r="T95" s="337">
        <v>0</v>
      </c>
      <c r="U95" s="337">
        <f t="shared" si="9"/>
        <v>0</v>
      </c>
      <c r="V95" s="338">
        <f t="shared" si="8"/>
        <v>0</v>
      </c>
    </row>
    <row r="96" spans="1:22">
      <c r="A96" s="375"/>
      <c r="B96" s="380" t="s">
        <v>102</v>
      </c>
      <c r="C96" s="381">
        <f t="shared" si="5"/>
        <v>0</v>
      </c>
      <c r="D96" s="381">
        <f t="shared" si="5"/>
        <v>37</v>
      </c>
      <c r="E96" s="381">
        <f t="shared" si="5"/>
        <v>75</v>
      </c>
      <c r="F96" s="381">
        <f t="shared" si="5"/>
        <v>3</v>
      </c>
      <c r="G96" s="381">
        <f t="shared" si="5"/>
        <v>29</v>
      </c>
      <c r="H96" s="381">
        <f t="shared" si="5"/>
        <v>0</v>
      </c>
      <c r="I96" s="381">
        <f t="shared" si="5"/>
        <v>15</v>
      </c>
      <c r="J96" s="381">
        <f t="shared" si="5"/>
        <v>3</v>
      </c>
      <c r="K96" s="381">
        <f t="shared" si="5"/>
        <v>0</v>
      </c>
      <c r="L96" s="381">
        <f t="shared" si="5"/>
        <v>0</v>
      </c>
      <c r="M96" s="381">
        <f t="shared" si="5"/>
        <v>0</v>
      </c>
      <c r="N96" s="381">
        <f t="shared" si="5"/>
        <v>0</v>
      </c>
      <c r="O96" s="381">
        <f t="shared" si="5"/>
        <v>0</v>
      </c>
      <c r="P96" s="381">
        <f t="shared" si="5"/>
        <v>0</v>
      </c>
      <c r="Q96" s="381">
        <f t="shared" si="5"/>
        <v>0</v>
      </c>
      <c r="R96" s="381">
        <f t="shared" si="5"/>
        <v>9</v>
      </c>
      <c r="S96" s="381">
        <f>SUM(S80:S95)</f>
        <v>0</v>
      </c>
      <c r="T96" s="381">
        <f t="shared" si="5"/>
        <v>0</v>
      </c>
      <c r="U96" s="381">
        <f t="shared" si="9"/>
        <v>171</v>
      </c>
      <c r="V96" s="382">
        <f>SUM(AVERAGE(C96:T96))</f>
        <v>9.5</v>
      </c>
    </row>
    <row r="97" spans="1:22">
      <c r="A97" s="259"/>
      <c r="B97" s="259"/>
      <c r="C97" s="337" t="s">
        <v>739</v>
      </c>
      <c r="D97" s="337" t="s">
        <v>740</v>
      </c>
      <c r="E97" s="337" t="s">
        <v>741</v>
      </c>
      <c r="F97" s="337" t="s">
        <v>742</v>
      </c>
      <c r="G97" s="337" t="s">
        <v>743</v>
      </c>
      <c r="H97" s="337" t="s">
        <v>744</v>
      </c>
      <c r="I97" s="337" t="s">
        <v>745</v>
      </c>
      <c r="J97" s="337" t="s">
        <v>746</v>
      </c>
      <c r="K97" s="337" t="s">
        <v>747</v>
      </c>
      <c r="L97" s="337" t="s">
        <v>748</v>
      </c>
      <c r="M97" s="337" t="s">
        <v>749</v>
      </c>
      <c r="N97" s="337" t="s">
        <v>750</v>
      </c>
      <c r="O97" s="337" t="s">
        <v>751</v>
      </c>
      <c r="P97" s="337" t="s">
        <v>752</v>
      </c>
      <c r="Q97" s="337" t="s">
        <v>753</v>
      </c>
      <c r="R97" s="337" t="s">
        <v>754</v>
      </c>
      <c r="S97" s="337" t="s">
        <v>755</v>
      </c>
      <c r="T97" s="337" t="s">
        <v>756</v>
      </c>
      <c r="U97" s="337" t="s">
        <v>49</v>
      </c>
      <c r="V97" s="338" t="s">
        <v>757</v>
      </c>
    </row>
    <row r="98" spans="1:22">
      <c r="A98" s="383"/>
      <c r="B98" s="384" t="s">
        <v>792</v>
      </c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5"/>
      <c r="P98" s="385"/>
      <c r="Q98" s="385"/>
      <c r="R98" s="385"/>
      <c r="S98" s="385"/>
      <c r="T98" s="385"/>
      <c r="U98" s="385"/>
      <c r="V98" s="386"/>
    </row>
    <row r="99" spans="1:22">
      <c r="A99" s="126" t="s">
        <v>759</v>
      </c>
      <c r="B99" s="347" t="s">
        <v>104</v>
      </c>
      <c r="C99" s="337">
        <v>0</v>
      </c>
      <c r="D99" s="337">
        <v>6</v>
      </c>
      <c r="E99" s="337">
        <v>6</v>
      </c>
      <c r="F99" s="337">
        <v>0</v>
      </c>
      <c r="G99" s="337">
        <v>0</v>
      </c>
      <c r="H99" s="337">
        <v>0</v>
      </c>
      <c r="I99" s="337">
        <v>0</v>
      </c>
      <c r="J99" s="337">
        <v>0</v>
      </c>
      <c r="K99" s="337">
        <v>0</v>
      </c>
      <c r="L99" s="337">
        <v>0</v>
      </c>
      <c r="M99" s="337">
        <v>0</v>
      </c>
      <c r="N99" s="337">
        <v>0</v>
      </c>
      <c r="O99" s="337">
        <v>0</v>
      </c>
      <c r="P99" s="337">
        <v>0</v>
      </c>
      <c r="Q99" s="337">
        <v>6</v>
      </c>
      <c r="R99" s="337">
        <v>0</v>
      </c>
      <c r="S99" s="337">
        <v>0</v>
      </c>
      <c r="T99" s="337">
        <v>0</v>
      </c>
      <c r="U99" s="337">
        <f t="shared" si="9"/>
        <v>18</v>
      </c>
      <c r="V99" s="338">
        <f t="shared" ref="V99:V114" si="10">U99/18</f>
        <v>1</v>
      </c>
    </row>
    <row r="100" spans="1:22">
      <c r="A100" s="126" t="s">
        <v>760</v>
      </c>
      <c r="B100" s="347" t="s">
        <v>793</v>
      </c>
      <c r="C100" s="337">
        <v>0</v>
      </c>
      <c r="D100" s="337">
        <v>9</v>
      </c>
      <c r="E100" s="337">
        <v>0</v>
      </c>
      <c r="F100" s="337">
        <v>0</v>
      </c>
      <c r="G100" s="337">
        <v>15</v>
      </c>
      <c r="H100" s="337">
        <v>0</v>
      </c>
      <c r="I100" s="337">
        <v>0</v>
      </c>
      <c r="J100" s="337">
        <v>0</v>
      </c>
      <c r="K100" s="337">
        <v>0</v>
      </c>
      <c r="L100" s="337">
        <v>0</v>
      </c>
      <c r="M100" s="337">
        <v>0</v>
      </c>
      <c r="N100" s="337">
        <v>0</v>
      </c>
      <c r="O100" s="337">
        <v>0</v>
      </c>
      <c r="P100" s="337">
        <v>0</v>
      </c>
      <c r="Q100" s="337">
        <v>0</v>
      </c>
      <c r="R100" s="337">
        <v>0</v>
      </c>
      <c r="S100" s="337">
        <v>0</v>
      </c>
      <c r="T100" s="337">
        <v>0</v>
      </c>
      <c r="U100" s="337">
        <f t="shared" si="9"/>
        <v>24</v>
      </c>
      <c r="V100" s="338">
        <f t="shared" si="10"/>
        <v>1.3333333333333333</v>
      </c>
    </row>
    <row r="101" spans="1:22">
      <c r="A101" s="126" t="s">
        <v>761</v>
      </c>
      <c r="B101" s="347" t="s">
        <v>794</v>
      </c>
      <c r="C101" s="337">
        <v>0</v>
      </c>
      <c r="D101" s="337">
        <v>0</v>
      </c>
      <c r="E101" s="337">
        <v>0</v>
      </c>
      <c r="F101" s="337">
        <v>0</v>
      </c>
      <c r="G101" s="337">
        <v>0</v>
      </c>
      <c r="H101" s="337">
        <v>0</v>
      </c>
      <c r="I101" s="337">
        <v>0</v>
      </c>
      <c r="J101" s="337">
        <v>0</v>
      </c>
      <c r="K101" s="337">
        <v>0</v>
      </c>
      <c r="L101" s="337">
        <v>0</v>
      </c>
      <c r="M101" s="337">
        <v>0</v>
      </c>
      <c r="N101" s="337">
        <v>0</v>
      </c>
      <c r="O101" s="337">
        <v>0</v>
      </c>
      <c r="P101" s="337">
        <v>0</v>
      </c>
      <c r="Q101" s="337">
        <v>0</v>
      </c>
      <c r="R101" s="337">
        <v>0</v>
      </c>
      <c r="S101" s="337">
        <v>0</v>
      </c>
      <c r="T101" s="337">
        <v>0</v>
      </c>
      <c r="U101" s="337">
        <f t="shared" si="9"/>
        <v>0</v>
      </c>
      <c r="V101" s="338">
        <f t="shared" si="10"/>
        <v>0</v>
      </c>
    </row>
    <row r="102" spans="1:22">
      <c r="A102" s="126" t="s">
        <v>762</v>
      </c>
      <c r="B102" s="347" t="s">
        <v>108</v>
      </c>
      <c r="C102" s="337">
        <v>0</v>
      </c>
      <c r="D102" s="337">
        <v>0</v>
      </c>
      <c r="E102" s="337">
        <v>0</v>
      </c>
      <c r="F102" s="337">
        <v>0</v>
      </c>
      <c r="G102" s="337">
        <v>0</v>
      </c>
      <c r="H102" s="337">
        <v>0</v>
      </c>
      <c r="I102" s="337">
        <v>0</v>
      </c>
      <c r="J102" s="337">
        <v>0</v>
      </c>
      <c r="K102" s="337">
        <v>0</v>
      </c>
      <c r="L102" s="337">
        <v>0</v>
      </c>
      <c r="M102" s="337">
        <v>0</v>
      </c>
      <c r="N102" s="337">
        <v>0</v>
      </c>
      <c r="O102" s="337">
        <v>0</v>
      </c>
      <c r="P102" s="337">
        <v>0</v>
      </c>
      <c r="Q102" s="337">
        <v>0</v>
      </c>
      <c r="R102" s="337">
        <v>0</v>
      </c>
      <c r="S102" s="337">
        <v>0</v>
      </c>
      <c r="T102" s="337">
        <v>0</v>
      </c>
      <c r="U102" s="337">
        <f t="shared" si="9"/>
        <v>0</v>
      </c>
      <c r="V102" s="338">
        <f t="shared" si="10"/>
        <v>0</v>
      </c>
    </row>
    <row r="103" spans="1:22">
      <c r="A103" s="126" t="s">
        <v>763</v>
      </c>
      <c r="B103" s="347" t="s">
        <v>112</v>
      </c>
      <c r="C103" s="337">
        <v>0</v>
      </c>
      <c r="D103" s="337">
        <v>3</v>
      </c>
      <c r="E103" s="337">
        <v>0</v>
      </c>
      <c r="F103" s="337">
        <v>0</v>
      </c>
      <c r="G103" s="337">
        <v>0</v>
      </c>
      <c r="H103" s="337">
        <v>0</v>
      </c>
      <c r="I103" s="337">
        <v>0</v>
      </c>
      <c r="J103" s="337">
        <v>0</v>
      </c>
      <c r="K103" s="337">
        <v>0</v>
      </c>
      <c r="L103" s="337">
        <v>0</v>
      </c>
      <c r="M103" s="337">
        <v>0</v>
      </c>
      <c r="N103" s="337">
        <v>0</v>
      </c>
      <c r="O103" s="337">
        <v>0</v>
      </c>
      <c r="P103" s="337">
        <v>0</v>
      </c>
      <c r="Q103" s="337">
        <v>0</v>
      </c>
      <c r="R103" s="337">
        <v>0</v>
      </c>
      <c r="S103" s="337">
        <v>0</v>
      </c>
      <c r="T103" s="337">
        <v>0</v>
      </c>
      <c r="U103" s="337">
        <f t="shared" si="9"/>
        <v>3</v>
      </c>
      <c r="V103" s="338">
        <f t="shared" si="10"/>
        <v>0.16666666666666666</v>
      </c>
    </row>
    <row r="104" spans="1:22">
      <c r="A104" s="126" t="s">
        <v>764</v>
      </c>
      <c r="B104" s="347" t="s">
        <v>795</v>
      </c>
      <c r="C104" s="337">
        <v>0</v>
      </c>
      <c r="D104" s="337">
        <v>0</v>
      </c>
      <c r="E104" s="337">
        <v>0</v>
      </c>
      <c r="F104" s="337">
        <v>0</v>
      </c>
      <c r="G104" s="337">
        <v>0</v>
      </c>
      <c r="H104" s="337">
        <v>0</v>
      </c>
      <c r="I104" s="337">
        <v>0</v>
      </c>
      <c r="J104" s="337">
        <v>0</v>
      </c>
      <c r="K104" s="337">
        <v>0</v>
      </c>
      <c r="L104" s="337">
        <v>0</v>
      </c>
      <c r="M104" s="337">
        <v>0</v>
      </c>
      <c r="N104" s="337">
        <v>0</v>
      </c>
      <c r="O104" s="337">
        <v>0</v>
      </c>
      <c r="P104" s="337">
        <v>0</v>
      </c>
      <c r="Q104" s="337">
        <v>0</v>
      </c>
      <c r="R104" s="337">
        <v>0</v>
      </c>
      <c r="S104" s="337">
        <v>0</v>
      </c>
      <c r="T104" s="337">
        <v>0</v>
      </c>
      <c r="U104" s="337">
        <f t="shared" si="9"/>
        <v>0</v>
      </c>
      <c r="V104" s="338">
        <f t="shared" si="10"/>
        <v>0</v>
      </c>
    </row>
    <row r="105" spans="1:22">
      <c r="A105" s="126" t="s">
        <v>765</v>
      </c>
      <c r="B105" s="347" t="s">
        <v>414</v>
      </c>
      <c r="C105" s="337">
        <v>0</v>
      </c>
      <c r="D105" s="337">
        <v>3</v>
      </c>
      <c r="E105" s="337">
        <v>6</v>
      </c>
      <c r="F105" s="337">
        <v>0</v>
      </c>
      <c r="G105" s="337">
        <v>0</v>
      </c>
      <c r="H105" s="337">
        <v>0</v>
      </c>
      <c r="I105" s="337">
        <v>0</v>
      </c>
      <c r="J105" s="337">
        <v>0</v>
      </c>
      <c r="K105" s="337">
        <v>0</v>
      </c>
      <c r="L105" s="337">
        <v>0</v>
      </c>
      <c r="M105" s="337">
        <v>0</v>
      </c>
      <c r="N105" s="337">
        <v>0</v>
      </c>
      <c r="O105" s="337">
        <v>0</v>
      </c>
      <c r="P105" s="337">
        <v>0</v>
      </c>
      <c r="Q105" s="337">
        <v>0</v>
      </c>
      <c r="R105" s="337">
        <v>0</v>
      </c>
      <c r="S105" s="337">
        <v>0</v>
      </c>
      <c r="T105" s="337">
        <v>0</v>
      </c>
      <c r="U105" s="337">
        <f t="shared" si="9"/>
        <v>9</v>
      </c>
      <c r="V105" s="338">
        <f t="shared" si="10"/>
        <v>0.5</v>
      </c>
    </row>
    <row r="106" spans="1:22">
      <c r="A106" s="126" t="s">
        <v>766</v>
      </c>
      <c r="B106" s="347" t="s">
        <v>116</v>
      </c>
      <c r="C106" s="337">
        <v>0</v>
      </c>
      <c r="D106" s="337">
        <v>6</v>
      </c>
      <c r="E106" s="337">
        <v>0</v>
      </c>
      <c r="F106" s="337">
        <v>0</v>
      </c>
      <c r="G106" s="337">
        <v>3</v>
      </c>
      <c r="H106" s="337">
        <v>0</v>
      </c>
      <c r="I106" s="337">
        <v>0</v>
      </c>
      <c r="J106" s="337">
        <v>0</v>
      </c>
      <c r="K106" s="337">
        <v>0</v>
      </c>
      <c r="L106" s="337">
        <v>0</v>
      </c>
      <c r="M106" s="337">
        <v>0</v>
      </c>
      <c r="N106" s="337">
        <v>0</v>
      </c>
      <c r="O106" s="337">
        <v>0</v>
      </c>
      <c r="P106" s="337">
        <v>0</v>
      </c>
      <c r="Q106" s="337">
        <v>0</v>
      </c>
      <c r="R106" s="337">
        <v>0</v>
      </c>
      <c r="S106" s="337">
        <v>0</v>
      </c>
      <c r="T106" s="337">
        <v>0</v>
      </c>
      <c r="U106" s="337">
        <f t="shared" si="9"/>
        <v>9</v>
      </c>
      <c r="V106" s="338">
        <f t="shared" si="10"/>
        <v>0.5</v>
      </c>
    </row>
    <row r="107" spans="1:22">
      <c r="A107" s="126" t="s">
        <v>767</v>
      </c>
      <c r="B107" s="347" t="s">
        <v>120</v>
      </c>
      <c r="C107" s="337">
        <v>0</v>
      </c>
      <c r="D107" s="337">
        <v>3</v>
      </c>
      <c r="E107" s="337">
        <v>3</v>
      </c>
      <c r="F107" s="337">
        <v>0</v>
      </c>
      <c r="G107" s="337">
        <v>0</v>
      </c>
      <c r="H107" s="337">
        <v>0</v>
      </c>
      <c r="I107" s="337">
        <v>0</v>
      </c>
      <c r="J107" s="337">
        <v>0</v>
      </c>
      <c r="K107" s="337">
        <v>0</v>
      </c>
      <c r="L107" s="337">
        <v>0</v>
      </c>
      <c r="M107" s="337">
        <v>0</v>
      </c>
      <c r="N107" s="337">
        <v>0</v>
      </c>
      <c r="O107" s="337">
        <v>0</v>
      </c>
      <c r="P107" s="337">
        <v>0</v>
      </c>
      <c r="Q107" s="337">
        <v>0</v>
      </c>
      <c r="R107" s="337">
        <v>0</v>
      </c>
      <c r="S107" s="337">
        <v>0</v>
      </c>
      <c r="T107" s="337">
        <v>0</v>
      </c>
      <c r="U107" s="337">
        <f t="shared" si="9"/>
        <v>6</v>
      </c>
      <c r="V107" s="338">
        <f t="shared" si="10"/>
        <v>0.33333333333333331</v>
      </c>
    </row>
    <row r="108" spans="1:22">
      <c r="A108" s="126" t="s">
        <v>768</v>
      </c>
      <c r="B108" s="347" t="s">
        <v>124</v>
      </c>
      <c r="C108" s="337">
        <v>0</v>
      </c>
      <c r="D108" s="337">
        <v>3</v>
      </c>
      <c r="E108" s="337">
        <v>0</v>
      </c>
      <c r="F108" s="337">
        <v>0</v>
      </c>
      <c r="G108" s="337">
        <v>0</v>
      </c>
      <c r="H108" s="337">
        <v>0</v>
      </c>
      <c r="I108" s="337">
        <v>0</v>
      </c>
      <c r="J108" s="337">
        <v>0</v>
      </c>
      <c r="K108" s="337">
        <v>0</v>
      </c>
      <c r="L108" s="337">
        <v>0</v>
      </c>
      <c r="M108" s="337">
        <v>0</v>
      </c>
      <c r="N108" s="337">
        <v>0</v>
      </c>
      <c r="O108" s="337">
        <v>0</v>
      </c>
      <c r="P108" s="337">
        <v>0</v>
      </c>
      <c r="Q108" s="337">
        <v>0</v>
      </c>
      <c r="R108" s="337">
        <v>0</v>
      </c>
      <c r="S108" s="337">
        <v>0</v>
      </c>
      <c r="T108" s="337">
        <v>0</v>
      </c>
      <c r="U108" s="337">
        <f t="shared" si="9"/>
        <v>3</v>
      </c>
      <c r="V108" s="338">
        <f t="shared" si="10"/>
        <v>0.16666666666666666</v>
      </c>
    </row>
    <row r="109" spans="1:22">
      <c r="A109" s="126" t="s">
        <v>769</v>
      </c>
      <c r="B109" s="347" t="s">
        <v>796</v>
      </c>
      <c r="C109" s="337">
        <v>0</v>
      </c>
      <c r="D109" s="337">
        <v>0</v>
      </c>
      <c r="E109" s="337">
        <v>0</v>
      </c>
      <c r="F109" s="337">
        <v>0</v>
      </c>
      <c r="G109" s="337">
        <v>0</v>
      </c>
      <c r="H109" s="337">
        <v>0</v>
      </c>
      <c r="I109" s="337">
        <v>0</v>
      </c>
      <c r="J109" s="337">
        <v>0</v>
      </c>
      <c r="K109" s="337">
        <v>0</v>
      </c>
      <c r="L109" s="337">
        <v>0</v>
      </c>
      <c r="M109" s="337">
        <v>0</v>
      </c>
      <c r="N109" s="337">
        <v>0</v>
      </c>
      <c r="O109" s="337">
        <v>0</v>
      </c>
      <c r="P109" s="337">
        <v>0</v>
      </c>
      <c r="Q109" s="337">
        <v>0</v>
      </c>
      <c r="R109" s="337">
        <v>0</v>
      </c>
      <c r="S109" s="337">
        <v>0</v>
      </c>
      <c r="T109" s="337">
        <v>0</v>
      </c>
      <c r="U109" s="337">
        <f t="shared" si="9"/>
        <v>0</v>
      </c>
      <c r="V109" s="338">
        <f t="shared" si="10"/>
        <v>0</v>
      </c>
    </row>
    <row r="110" spans="1:22">
      <c r="A110" s="126" t="s">
        <v>770</v>
      </c>
      <c r="B110" s="347" t="s">
        <v>558</v>
      </c>
      <c r="C110" s="337">
        <v>0</v>
      </c>
      <c r="D110" s="337">
        <v>0</v>
      </c>
      <c r="E110" s="337">
        <v>0</v>
      </c>
      <c r="F110" s="337">
        <v>0</v>
      </c>
      <c r="G110" s="337">
        <v>0</v>
      </c>
      <c r="H110" s="337">
        <v>0</v>
      </c>
      <c r="I110" s="337">
        <v>0</v>
      </c>
      <c r="J110" s="337">
        <v>0</v>
      </c>
      <c r="K110" s="337">
        <v>0</v>
      </c>
      <c r="L110" s="337">
        <v>0</v>
      </c>
      <c r="M110" s="337">
        <v>0</v>
      </c>
      <c r="N110" s="337">
        <v>0</v>
      </c>
      <c r="O110" s="337">
        <v>0</v>
      </c>
      <c r="P110" s="337">
        <v>0</v>
      </c>
      <c r="Q110" s="337">
        <v>0</v>
      </c>
      <c r="R110" s="337">
        <v>0</v>
      </c>
      <c r="S110" s="337">
        <v>0</v>
      </c>
      <c r="T110" s="337">
        <v>0</v>
      </c>
      <c r="U110" s="337">
        <f t="shared" si="9"/>
        <v>0</v>
      </c>
      <c r="V110" s="338">
        <f t="shared" si="10"/>
        <v>0</v>
      </c>
    </row>
    <row r="111" spans="1:22">
      <c r="A111" s="126" t="s">
        <v>771</v>
      </c>
      <c r="B111" s="347" t="s">
        <v>128</v>
      </c>
      <c r="C111" s="337">
        <v>0</v>
      </c>
      <c r="D111" s="337">
        <v>8</v>
      </c>
      <c r="E111" s="337">
        <v>11</v>
      </c>
      <c r="F111" s="337">
        <v>0</v>
      </c>
      <c r="G111" s="337">
        <v>0</v>
      </c>
      <c r="H111" s="337">
        <v>0</v>
      </c>
      <c r="I111" s="337">
        <v>0</v>
      </c>
      <c r="J111" s="337">
        <v>0</v>
      </c>
      <c r="K111" s="337">
        <v>0</v>
      </c>
      <c r="L111" s="337">
        <v>0</v>
      </c>
      <c r="M111" s="337">
        <v>0</v>
      </c>
      <c r="N111" s="337">
        <v>0</v>
      </c>
      <c r="O111" s="337">
        <v>0</v>
      </c>
      <c r="P111" s="337">
        <v>0</v>
      </c>
      <c r="Q111" s="337">
        <v>0</v>
      </c>
      <c r="R111" s="337">
        <v>0</v>
      </c>
      <c r="S111" s="337">
        <v>0</v>
      </c>
      <c r="T111" s="337">
        <v>0</v>
      </c>
      <c r="U111" s="337">
        <f t="shared" si="9"/>
        <v>19</v>
      </c>
      <c r="V111" s="338">
        <f t="shared" si="10"/>
        <v>1.0555555555555556</v>
      </c>
    </row>
    <row r="112" spans="1:22">
      <c r="A112" s="126" t="s">
        <v>772</v>
      </c>
      <c r="B112" s="347" t="s">
        <v>797</v>
      </c>
      <c r="C112" s="337">
        <v>0</v>
      </c>
      <c r="D112" s="337">
        <v>9</v>
      </c>
      <c r="E112" s="337">
        <v>7</v>
      </c>
      <c r="F112" s="337">
        <v>11</v>
      </c>
      <c r="G112" s="337">
        <v>0</v>
      </c>
      <c r="H112" s="337">
        <v>0</v>
      </c>
      <c r="I112" s="337">
        <v>0</v>
      </c>
      <c r="J112" s="337">
        <v>0</v>
      </c>
      <c r="K112" s="337">
        <v>9</v>
      </c>
      <c r="L112" s="337">
        <v>0</v>
      </c>
      <c r="M112" s="337">
        <v>0</v>
      </c>
      <c r="N112" s="337">
        <v>0</v>
      </c>
      <c r="O112" s="337">
        <v>0</v>
      </c>
      <c r="P112" s="337">
        <v>0</v>
      </c>
      <c r="Q112" s="337">
        <v>0</v>
      </c>
      <c r="R112" s="337">
        <v>0</v>
      </c>
      <c r="S112" s="337">
        <v>0</v>
      </c>
      <c r="T112" s="337">
        <v>0</v>
      </c>
      <c r="U112" s="337">
        <f t="shared" si="9"/>
        <v>36</v>
      </c>
      <c r="V112" s="338">
        <f t="shared" si="10"/>
        <v>2</v>
      </c>
    </row>
    <row r="113" spans="1:22">
      <c r="A113" s="126" t="s">
        <v>773</v>
      </c>
      <c r="B113" s="387" t="s">
        <v>132</v>
      </c>
      <c r="C113" s="337">
        <v>0</v>
      </c>
      <c r="D113" s="337">
        <v>0</v>
      </c>
      <c r="E113" s="337">
        <v>12</v>
      </c>
      <c r="F113" s="337">
        <v>0</v>
      </c>
      <c r="G113" s="337">
        <v>0</v>
      </c>
      <c r="H113" s="337">
        <v>0</v>
      </c>
      <c r="I113" s="337">
        <v>0</v>
      </c>
      <c r="J113" s="337">
        <v>0</v>
      </c>
      <c r="K113" s="337">
        <v>0</v>
      </c>
      <c r="L113" s="337">
        <v>0</v>
      </c>
      <c r="M113" s="337">
        <v>0</v>
      </c>
      <c r="N113" s="337">
        <v>0</v>
      </c>
      <c r="O113" s="337">
        <v>0</v>
      </c>
      <c r="P113" s="337">
        <v>0</v>
      </c>
      <c r="Q113" s="337">
        <v>0</v>
      </c>
      <c r="R113" s="337">
        <v>0</v>
      </c>
      <c r="S113" s="337">
        <v>0</v>
      </c>
      <c r="T113" s="337">
        <v>0</v>
      </c>
      <c r="U113" s="337">
        <f t="shared" si="9"/>
        <v>12</v>
      </c>
      <c r="V113" s="338">
        <f t="shared" si="10"/>
        <v>0.66666666666666663</v>
      </c>
    </row>
    <row r="114" spans="1:22">
      <c r="A114" s="126" t="s">
        <v>774</v>
      </c>
      <c r="B114" s="347" t="s">
        <v>610</v>
      </c>
      <c r="C114" s="337">
        <v>0</v>
      </c>
      <c r="D114" s="337">
        <v>0</v>
      </c>
      <c r="E114" s="337">
        <v>0</v>
      </c>
      <c r="F114" s="337">
        <v>0</v>
      </c>
      <c r="G114" s="337">
        <v>0</v>
      </c>
      <c r="H114" s="337">
        <v>0</v>
      </c>
      <c r="I114" s="337">
        <v>0</v>
      </c>
      <c r="J114" s="337">
        <v>0</v>
      </c>
      <c r="K114" s="337">
        <v>0</v>
      </c>
      <c r="L114" s="337">
        <v>0</v>
      </c>
      <c r="M114" s="337">
        <v>0</v>
      </c>
      <c r="N114" s="337">
        <v>0</v>
      </c>
      <c r="O114" s="337">
        <v>0</v>
      </c>
      <c r="P114" s="337">
        <v>0</v>
      </c>
      <c r="Q114" s="337">
        <v>0</v>
      </c>
      <c r="R114" s="337">
        <v>0</v>
      </c>
      <c r="S114" s="337">
        <v>0</v>
      </c>
      <c r="T114" s="337">
        <v>0</v>
      </c>
      <c r="U114" s="337">
        <f t="shared" si="9"/>
        <v>0</v>
      </c>
      <c r="V114" s="338">
        <f t="shared" si="10"/>
        <v>0</v>
      </c>
    </row>
    <row r="115" spans="1:22">
      <c r="A115" s="384"/>
      <c r="B115" s="388" t="s">
        <v>102</v>
      </c>
      <c r="C115" s="389">
        <f t="shared" ref="C115:R115" si="11">SUM(C99:C114)</f>
        <v>0</v>
      </c>
      <c r="D115" s="389">
        <f t="shared" si="11"/>
        <v>50</v>
      </c>
      <c r="E115" s="389">
        <f t="shared" si="11"/>
        <v>45</v>
      </c>
      <c r="F115" s="389">
        <f t="shared" si="11"/>
        <v>11</v>
      </c>
      <c r="G115" s="389">
        <f t="shared" si="11"/>
        <v>18</v>
      </c>
      <c r="H115" s="389">
        <f t="shared" si="11"/>
        <v>0</v>
      </c>
      <c r="I115" s="389">
        <f t="shared" si="11"/>
        <v>0</v>
      </c>
      <c r="J115" s="389">
        <f t="shared" si="11"/>
        <v>0</v>
      </c>
      <c r="K115" s="389">
        <f t="shared" si="11"/>
        <v>9</v>
      </c>
      <c r="L115" s="389">
        <f t="shared" si="11"/>
        <v>0</v>
      </c>
      <c r="M115" s="389">
        <f t="shared" si="11"/>
        <v>0</v>
      </c>
      <c r="N115" s="389">
        <f t="shared" si="11"/>
        <v>0</v>
      </c>
      <c r="O115" s="389">
        <f t="shared" si="11"/>
        <v>0</v>
      </c>
      <c r="P115" s="389">
        <f t="shared" si="11"/>
        <v>0</v>
      </c>
      <c r="Q115" s="389">
        <f t="shared" si="11"/>
        <v>6</v>
      </c>
      <c r="R115" s="389">
        <f t="shared" si="11"/>
        <v>0</v>
      </c>
      <c r="S115" s="389">
        <f>SUM(S99:S114)</f>
        <v>0</v>
      </c>
      <c r="T115" s="389">
        <f>SUM(T99:T114)</f>
        <v>0</v>
      </c>
      <c r="U115" s="389">
        <f>SUM(C115:T115)</f>
        <v>139</v>
      </c>
      <c r="V115" s="390">
        <f>SUM(AVERAGE(C115:T115))</f>
        <v>7.7222222222222223</v>
      </c>
    </row>
    <row r="116" spans="1:22">
      <c r="A116" s="259"/>
      <c r="C116" s="337" t="s">
        <v>739</v>
      </c>
      <c r="D116" s="337" t="s">
        <v>740</v>
      </c>
      <c r="E116" s="337" t="s">
        <v>741</v>
      </c>
      <c r="F116" s="337" t="s">
        <v>742</v>
      </c>
      <c r="G116" s="337" t="s">
        <v>743</v>
      </c>
      <c r="H116" s="337" t="s">
        <v>744</v>
      </c>
      <c r="I116" s="337" t="s">
        <v>745</v>
      </c>
      <c r="J116" s="337" t="s">
        <v>746</v>
      </c>
      <c r="K116" s="337" t="s">
        <v>747</v>
      </c>
      <c r="L116" s="337" t="s">
        <v>748</v>
      </c>
      <c r="M116" s="337" t="s">
        <v>749</v>
      </c>
      <c r="N116" s="337" t="s">
        <v>750</v>
      </c>
      <c r="O116" s="337" t="s">
        <v>751</v>
      </c>
      <c r="P116" s="337" t="s">
        <v>752</v>
      </c>
      <c r="Q116" s="337" t="s">
        <v>753</v>
      </c>
      <c r="R116" s="337" t="s">
        <v>754</v>
      </c>
      <c r="S116" s="337" t="s">
        <v>755</v>
      </c>
      <c r="T116" s="337" t="s">
        <v>756</v>
      </c>
      <c r="U116" s="337" t="s">
        <v>49</v>
      </c>
      <c r="V116" s="338" t="s">
        <v>757</v>
      </c>
    </row>
    <row r="117" spans="1:22">
      <c r="A117" s="391"/>
      <c r="B117" s="392" t="s">
        <v>798</v>
      </c>
      <c r="C117" s="393"/>
      <c r="D117" s="393"/>
      <c r="E117" s="393"/>
      <c r="F117" s="393"/>
      <c r="G117" s="393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3"/>
      <c r="V117" s="394"/>
    </row>
    <row r="118" spans="1:22" ht="12.75" customHeight="1">
      <c r="A118" s="259" t="s">
        <v>759</v>
      </c>
      <c r="B118" s="395" t="s">
        <v>107</v>
      </c>
      <c r="C118" s="337">
        <v>18</v>
      </c>
      <c r="D118" s="337">
        <v>0</v>
      </c>
      <c r="E118" s="337">
        <v>9</v>
      </c>
      <c r="F118" s="337">
        <v>0</v>
      </c>
      <c r="G118" s="337">
        <v>0</v>
      </c>
      <c r="H118" s="337">
        <v>0</v>
      </c>
      <c r="I118" s="337">
        <v>0</v>
      </c>
      <c r="J118" s="337">
        <v>0</v>
      </c>
      <c r="K118" s="337">
        <v>0</v>
      </c>
      <c r="L118" s="337">
        <v>0</v>
      </c>
      <c r="M118" s="337">
        <v>0</v>
      </c>
      <c r="N118" s="337">
        <v>0</v>
      </c>
      <c r="O118" s="337">
        <v>0</v>
      </c>
      <c r="P118" s="337">
        <v>0</v>
      </c>
      <c r="Q118" s="337">
        <v>0</v>
      </c>
      <c r="R118" s="337">
        <v>0</v>
      </c>
      <c r="S118" s="337">
        <v>0</v>
      </c>
      <c r="T118" s="337">
        <v>0</v>
      </c>
      <c r="U118" s="337">
        <f t="shared" ref="U118:U181" si="12">SUM(C118:T118)</f>
        <v>27</v>
      </c>
      <c r="V118" s="338">
        <f t="shared" ref="V118:V133" si="13">U118/18</f>
        <v>1.5</v>
      </c>
    </row>
    <row r="119" spans="1:22">
      <c r="A119" s="259" t="s">
        <v>760</v>
      </c>
      <c r="B119" s="396" t="s">
        <v>512</v>
      </c>
      <c r="C119" s="337">
        <v>0</v>
      </c>
      <c r="D119" s="337">
        <v>9</v>
      </c>
      <c r="E119" s="337">
        <v>0</v>
      </c>
      <c r="F119" s="337">
        <v>0</v>
      </c>
      <c r="G119" s="337">
        <v>0</v>
      </c>
      <c r="H119" s="337">
        <v>0</v>
      </c>
      <c r="I119" s="337">
        <v>0</v>
      </c>
      <c r="J119" s="337">
        <v>0</v>
      </c>
      <c r="K119" s="337">
        <v>12</v>
      </c>
      <c r="L119" s="337">
        <v>0</v>
      </c>
      <c r="M119" s="337">
        <v>0</v>
      </c>
      <c r="N119" s="337">
        <v>0</v>
      </c>
      <c r="O119" s="337">
        <v>0</v>
      </c>
      <c r="P119" s="337">
        <v>0</v>
      </c>
      <c r="Q119" s="337">
        <v>0</v>
      </c>
      <c r="R119" s="337">
        <v>0</v>
      </c>
      <c r="S119" s="337">
        <v>0</v>
      </c>
      <c r="T119" s="337">
        <v>0</v>
      </c>
      <c r="U119" s="337">
        <f t="shared" si="12"/>
        <v>21</v>
      </c>
      <c r="V119" s="338">
        <f t="shared" si="13"/>
        <v>1.1666666666666667</v>
      </c>
    </row>
    <row r="120" spans="1:22">
      <c r="A120" s="259" t="s">
        <v>761</v>
      </c>
      <c r="B120" s="349" t="s">
        <v>799</v>
      </c>
      <c r="C120" s="337">
        <v>0</v>
      </c>
      <c r="D120" s="337">
        <v>0</v>
      </c>
      <c r="E120" s="337">
        <v>0</v>
      </c>
      <c r="F120" s="337">
        <v>0</v>
      </c>
      <c r="G120" s="337">
        <v>0</v>
      </c>
      <c r="H120" s="337">
        <v>0</v>
      </c>
      <c r="I120" s="337">
        <v>0</v>
      </c>
      <c r="J120" s="337">
        <v>0</v>
      </c>
      <c r="K120" s="337">
        <v>0</v>
      </c>
      <c r="L120" s="337">
        <v>0</v>
      </c>
      <c r="M120" s="337">
        <v>0</v>
      </c>
      <c r="N120" s="337">
        <v>0</v>
      </c>
      <c r="O120" s="337">
        <v>0</v>
      </c>
      <c r="P120" s="337">
        <v>0</v>
      </c>
      <c r="Q120" s="337">
        <v>0</v>
      </c>
      <c r="R120" s="337">
        <v>0</v>
      </c>
      <c r="S120" s="337">
        <v>0</v>
      </c>
      <c r="T120" s="337">
        <v>0</v>
      </c>
      <c r="U120" s="337">
        <f t="shared" si="12"/>
        <v>0</v>
      </c>
      <c r="V120" s="338">
        <f t="shared" si="13"/>
        <v>0</v>
      </c>
    </row>
    <row r="121" spans="1:22">
      <c r="A121" s="259" t="s">
        <v>762</v>
      </c>
      <c r="B121" s="396" t="s">
        <v>607</v>
      </c>
      <c r="C121" s="337">
        <v>0</v>
      </c>
      <c r="D121" s="337">
        <v>0</v>
      </c>
      <c r="E121" s="337">
        <v>0</v>
      </c>
      <c r="F121" s="337">
        <v>0</v>
      </c>
      <c r="G121" s="337">
        <v>0</v>
      </c>
      <c r="H121" s="337">
        <v>0</v>
      </c>
      <c r="I121" s="337">
        <v>0</v>
      </c>
      <c r="J121" s="337">
        <v>0</v>
      </c>
      <c r="K121" s="337">
        <v>0</v>
      </c>
      <c r="L121" s="337">
        <v>0</v>
      </c>
      <c r="M121" s="337">
        <v>0</v>
      </c>
      <c r="N121" s="337">
        <v>0</v>
      </c>
      <c r="O121" s="337">
        <v>0</v>
      </c>
      <c r="P121" s="337">
        <v>0</v>
      </c>
      <c r="Q121" s="337">
        <v>0</v>
      </c>
      <c r="R121" s="337">
        <v>0</v>
      </c>
      <c r="S121" s="337">
        <v>0</v>
      </c>
      <c r="T121" s="337">
        <v>0</v>
      </c>
      <c r="U121" s="337">
        <f t="shared" si="12"/>
        <v>0</v>
      </c>
      <c r="V121" s="338">
        <f t="shared" si="13"/>
        <v>0</v>
      </c>
    </row>
    <row r="122" spans="1:22">
      <c r="A122" s="259" t="s">
        <v>763</v>
      </c>
      <c r="B122" s="397" t="s">
        <v>800</v>
      </c>
      <c r="C122" s="337">
        <v>0</v>
      </c>
      <c r="D122" s="337">
        <v>6</v>
      </c>
      <c r="E122" s="337">
        <v>0</v>
      </c>
      <c r="F122" s="337">
        <v>0</v>
      </c>
      <c r="G122" s="337">
        <v>0</v>
      </c>
      <c r="H122" s="337">
        <v>0</v>
      </c>
      <c r="I122" s="337">
        <v>0</v>
      </c>
      <c r="J122" s="337">
        <v>0</v>
      </c>
      <c r="K122" s="337">
        <v>0</v>
      </c>
      <c r="L122" s="337">
        <v>0</v>
      </c>
      <c r="M122" s="337">
        <v>0</v>
      </c>
      <c r="N122" s="337">
        <v>0</v>
      </c>
      <c r="O122" s="337">
        <v>0</v>
      </c>
      <c r="P122" s="337">
        <v>0</v>
      </c>
      <c r="Q122" s="337">
        <v>0</v>
      </c>
      <c r="R122" s="337">
        <v>0</v>
      </c>
      <c r="S122" s="337">
        <v>0</v>
      </c>
      <c r="T122" s="337">
        <v>0</v>
      </c>
      <c r="U122" s="337">
        <f t="shared" si="12"/>
        <v>6</v>
      </c>
      <c r="V122" s="338">
        <f t="shared" si="13"/>
        <v>0.33333333333333331</v>
      </c>
    </row>
    <row r="123" spans="1:22">
      <c r="A123" s="259" t="s">
        <v>764</v>
      </c>
      <c r="B123" s="397" t="s">
        <v>257</v>
      </c>
      <c r="C123" s="337">
        <v>6</v>
      </c>
      <c r="D123" s="337">
        <v>6</v>
      </c>
      <c r="E123" s="337">
        <v>6</v>
      </c>
      <c r="F123" s="337">
        <v>0</v>
      </c>
      <c r="G123" s="337">
        <v>0</v>
      </c>
      <c r="H123" s="337">
        <v>0</v>
      </c>
      <c r="I123" s="337">
        <v>0</v>
      </c>
      <c r="J123" s="337">
        <v>0</v>
      </c>
      <c r="K123" s="337">
        <v>0</v>
      </c>
      <c r="L123" s="337">
        <v>0</v>
      </c>
      <c r="M123" s="337">
        <v>0</v>
      </c>
      <c r="N123" s="337">
        <v>0</v>
      </c>
      <c r="O123" s="337">
        <v>0</v>
      </c>
      <c r="P123" s="337">
        <v>0</v>
      </c>
      <c r="Q123" s="337">
        <v>0</v>
      </c>
      <c r="R123" s="337">
        <v>0</v>
      </c>
      <c r="S123" s="337">
        <v>0</v>
      </c>
      <c r="T123" s="337">
        <v>0</v>
      </c>
      <c r="U123" s="337">
        <f t="shared" si="12"/>
        <v>18</v>
      </c>
      <c r="V123" s="338">
        <f t="shared" si="13"/>
        <v>1</v>
      </c>
    </row>
    <row r="124" spans="1:22">
      <c r="A124" s="259" t="s">
        <v>765</v>
      </c>
      <c r="B124" s="398" t="s">
        <v>702</v>
      </c>
      <c r="C124" s="337">
        <v>0</v>
      </c>
      <c r="D124" s="337">
        <v>6</v>
      </c>
      <c r="E124" s="337">
        <v>6</v>
      </c>
      <c r="F124" s="337">
        <v>0</v>
      </c>
      <c r="G124" s="337">
        <v>0</v>
      </c>
      <c r="H124" s="337">
        <v>18</v>
      </c>
      <c r="I124" s="337">
        <v>0</v>
      </c>
      <c r="J124" s="337">
        <v>0</v>
      </c>
      <c r="K124" s="337">
        <v>0</v>
      </c>
      <c r="L124" s="337">
        <v>0</v>
      </c>
      <c r="M124" s="337">
        <v>0</v>
      </c>
      <c r="N124" s="337">
        <v>0</v>
      </c>
      <c r="O124" s="337">
        <v>0</v>
      </c>
      <c r="P124" s="337">
        <v>0</v>
      </c>
      <c r="Q124" s="337">
        <v>0</v>
      </c>
      <c r="R124" s="337">
        <v>0</v>
      </c>
      <c r="S124" s="337">
        <v>0</v>
      </c>
      <c r="T124" s="337">
        <v>0</v>
      </c>
      <c r="U124" s="337">
        <f t="shared" si="12"/>
        <v>30</v>
      </c>
      <c r="V124" s="338">
        <f t="shared" si="13"/>
        <v>1.6666666666666667</v>
      </c>
    </row>
    <row r="125" spans="1:22">
      <c r="A125" s="259" t="s">
        <v>766</v>
      </c>
      <c r="B125" s="397" t="s">
        <v>149</v>
      </c>
      <c r="C125" s="337">
        <v>0</v>
      </c>
      <c r="D125" s="337">
        <v>0</v>
      </c>
      <c r="E125" s="337">
        <v>3</v>
      </c>
      <c r="F125" s="337">
        <v>0</v>
      </c>
      <c r="G125" s="337">
        <v>0</v>
      </c>
      <c r="H125" s="337">
        <v>0</v>
      </c>
      <c r="I125" s="337">
        <v>0</v>
      </c>
      <c r="J125" s="337">
        <v>0</v>
      </c>
      <c r="K125" s="337">
        <v>0</v>
      </c>
      <c r="L125" s="337">
        <v>0</v>
      </c>
      <c r="M125" s="337">
        <v>0</v>
      </c>
      <c r="N125" s="337">
        <v>0</v>
      </c>
      <c r="O125" s="337">
        <v>0</v>
      </c>
      <c r="P125" s="337">
        <v>0</v>
      </c>
      <c r="Q125" s="337">
        <v>0</v>
      </c>
      <c r="R125" s="337">
        <v>0</v>
      </c>
      <c r="S125" s="337">
        <v>0</v>
      </c>
      <c r="T125" s="337">
        <v>0</v>
      </c>
      <c r="U125" s="337">
        <f t="shared" si="12"/>
        <v>3</v>
      </c>
      <c r="V125" s="338">
        <f t="shared" si="13"/>
        <v>0.16666666666666666</v>
      </c>
    </row>
    <row r="126" spans="1:22">
      <c r="A126" s="259" t="s">
        <v>767</v>
      </c>
      <c r="B126" s="247" t="s">
        <v>123</v>
      </c>
      <c r="C126" s="337">
        <v>6</v>
      </c>
      <c r="D126" s="337">
        <v>3</v>
      </c>
      <c r="E126" s="337">
        <v>0</v>
      </c>
      <c r="F126" s="337">
        <v>0</v>
      </c>
      <c r="G126" s="337">
        <v>0</v>
      </c>
      <c r="H126" s="337">
        <v>0</v>
      </c>
      <c r="I126" s="337">
        <v>0</v>
      </c>
      <c r="J126" s="337">
        <v>0</v>
      </c>
      <c r="K126" s="337">
        <v>0</v>
      </c>
      <c r="L126" s="337">
        <v>0</v>
      </c>
      <c r="M126" s="337">
        <v>0</v>
      </c>
      <c r="N126" s="337">
        <v>0</v>
      </c>
      <c r="O126" s="337">
        <v>0</v>
      </c>
      <c r="P126" s="337">
        <v>0</v>
      </c>
      <c r="Q126" s="337">
        <v>0</v>
      </c>
      <c r="R126" s="337">
        <v>0</v>
      </c>
      <c r="S126" s="337">
        <v>0</v>
      </c>
      <c r="T126" s="337">
        <v>0</v>
      </c>
      <c r="U126" s="337">
        <f t="shared" si="12"/>
        <v>9</v>
      </c>
      <c r="V126" s="338">
        <f t="shared" si="13"/>
        <v>0.5</v>
      </c>
    </row>
    <row r="127" spans="1:22">
      <c r="A127" s="259" t="s">
        <v>768</v>
      </c>
      <c r="B127" s="247" t="s">
        <v>127</v>
      </c>
      <c r="C127" s="337">
        <v>0</v>
      </c>
      <c r="D127" s="337">
        <v>0</v>
      </c>
      <c r="E127" s="337">
        <v>0</v>
      </c>
      <c r="F127" s="337">
        <v>0</v>
      </c>
      <c r="G127" s="337">
        <v>0</v>
      </c>
      <c r="H127" s="337">
        <v>0</v>
      </c>
      <c r="I127" s="337">
        <v>0</v>
      </c>
      <c r="J127" s="337">
        <v>0</v>
      </c>
      <c r="K127" s="337">
        <v>0</v>
      </c>
      <c r="L127" s="337">
        <v>0</v>
      </c>
      <c r="M127" s="337">
        <v>0</v>
      </c>
      <c r="N127" s="337">
        <v>0</v>
      </c>
      <c r="O127" s="337">
        <v>0</v>
      </c>
      <c r="P127" s="337">
        <v>0</v>
      </c>
      <c r="Q127" s="337">
        <v>0</v>
      </c>
      <c r="R127" s="337">
        <v>0</v>
      </c>
      <c r="S127" s="337">
        <v>0</v>
      </c>
      <c r="T127" s="337">
        <v>0</v>
      </c>
      <c r="U127" s="337">
        <f t="shared" si="12"/>
        <v>0</v>
      </c>
      <c r="V127" s="338">
        <f t="shared" si="13"/>
        <v>0</v>
      </c>
    </row>
    <row r="128" spans="1:22">
      <c r="A128" s="259" t="s">
        <v>769</v>
      </c>
      <c r="B128" s="247" t="s">
        <v>316</v>
      </c>
      <c r="C128" s="337">
        <v>3</v>
      </c>
      <c r="D128" s="337">
        <v>3</v>
      </c>
      <c r="E128" s="337">
        <v>3</v>
      </c>
      <c r="F128" s="337">
        <v>0</v>
      </c>
      <c r="G128" s="337">
        <v>0</v>
      </c>
      <c r="H128" s="337">
        <v>0</v>
      </c>
      <c r="I128" s="337">
        <v>0</v>
      </c>
      <c r="J128" s="337">
        <v>0</v>
      </c>
      <c r="K128" s="337">
        <v>0</v>
      </c>
      <c r="L128" s="337">
        <v>0</v>
      </c>
      <c r="M128" s="337">
        <v>0</v>
      </c>
      <c r="N128" s="337">
        <v>0</v>
      </c>
      <c r="O128" s="337">
        <v>0</v>
      </c>
      <c r="P128" s="337">
        <v>0</v>
      </c>
      <c r="Q128" s="337">
        <v>0</v>
      </c>
      <c r="R128" s="337">
        <v>0</v>
      </c>
      <c r="S128" s="337">
        <v>0</v>
      </c>
      <c r="T128" s="337">
        <v>0</v>
      </c>
      <c r="U128" s="337">
        <f t="shared" si="12"/>
        <v>9</v>
      </c>
      <c r="V128" s="338">
        <f t="shared" si="13"/>
        <v>0.5</v>
      </c>
    </row>
    <row r="129" spans="1:22">
      <c r="A129" s="259" t="s">
        <v>770</v>
      </c>
      <c r="B129" s="247" t="s">
        <v>801</v>
      </c>
      <c r="C129" s="337">
        <v>0</v>
      </c>
      <c r="D129" s="337">
        <v>3</v>
      </c>
      <c r="E129" s="337">
        <v>0</v>
      </c>
      <c r="F129" s="337">
        <v>0</v>
      </c>
      <c r="G129" s="337">
        <v>0</v>
      </c>
      <c r="H129" s="337">
        <v>0</v>
      </c>
      <c r="I129" s="337">
        <v>0</v>
      </c>
      <c r="J129" s="337">
        <v>0</v>
      </c>
      <c r="K129" s="337">
        <v>0</v>
      </c>
      <c r="L129" s="337">
        <v>0</v>
      </c>
      <c r="M129" s="337">
        <v>0</v>
      </c>
      <c r="N129" s="337">
        <v>0</v>
      </c>
      <c r="O129" s="337">
        <v>0</v>
      </c>
      <c r="P129" s="337">
        <v>0</v>
      </c>
      <c r="Q129" s="337">
        <v>0</v>
      </c>
      <c r="R129" s="337">
        <v>0</v>
      </c>
      <c r="S129" s="337">
        <v>0</v>
      </c>
      <c r="T129" s="337">
        <v>0</v>
      </c>
      <c r="U129" s="337">
        <f t="shared" si="12"/>
        <v>3</v>
      </c>
      <c r="V129" s="338">
        <f t="shared" si="13"/>
        <v>0.16666666666666666</v>
      </c>
    </row>
    <row r="130" spans="1:22">
      <c r="A130" s="259" t="s">
        <v>771</v>
      </c>
      <c r="B130" s="542" t="s">
        <v>1326</v>
      </c>
      <c r="C130" s="337">
        <v>3</v>
      </c>
      <c r="D130" s="337">
        <v>7</v>
      </c>
      <c r="E130" s="337">
        <v>14</v>
      </c>
      <c r="F130" s="337">
        <v>0</v>
      </c>
      <c r="G130" s="337">
        <v>0</v>
      </c>
      <c r="H130" s="337">
        <v>0</v>
      </c>
      <c r="I130" s="337">
        <v>0</v>
      </c>
      <c r="J130" s="337">
        <v>0</v>
      </c>
      <c r="K130" s="337">
        <v>0</v>
      </c>
      <c r="L130" s="337">
        <v>0</v>
      </c>
      <c r="M130" s="337">
        <v>0</v>
      </c>
      <c r="N130" s="337">
        <v>0</v>
      </c>
      <c r="O130" s="337">
        <v>0</v>
      </c>
      <c r="P130" s="337">
        <v>0</v>
      </c>
      <c r="Q130" s="337">
        <v>0</v>
      </c>
      <c r="R130" s="337">
        <v>0</v>
      </c>
      <c r="S130" s="337">
        <v>0</v>
      </c>
      <c r="T130" s="337">
        <v>0</v>
      </c>
      <c r="U130" s="337">
        <f t="shared" si="12"/>
        <v>24</v>
      </c>
      <c r="V130" s="338">
        <f t="shared" si="13"/>
        <v>1.3333333333333333</v>
      </c>
    </row>
    <row r="131" spans="1:22">
      <c r="A131" s="259" t="s">
        <v>772</v>
      </c>
      <c r="B131" s="542" t="s">
        <v>317</v>
      </c>
      <c r="C131" s="337">
        <v>0</v>
      </c>
      <c r="D131" s="337">
        <v>15</v>
      </c>
      <c r="E131" s="337">
        <v>7</v>
      </c>
      <c r="F131" s="337">
        <v>0</v>
      </c>
      <c r="G131" s="337">
        <v>0</v>
      </c>
      <c r="H131" s="337">
        <v>0</v>
      </c>
      <c r="I131" s="337">
        <v>0</v>
      </c>
      <c r="J131" s="337">
        <v>0</v>
      </c>
      <c r="K131" s="337">
        <v>0</v>
      </c>
      <c r="L131" s="337">
        <v>0</v>
      </c>
      <c r="M131" s="337">
        <v>0</v>
      </c>
      <c r="N131" s="337">
        <v>0</v>
      </c>
      <c r="O131" s="337">
        <v>0</v>
      </c>
      <c r="P131" s="337">
        <v>0</v>
      </c>
      <c r="Q131" s="337">
        <v>0</v>
      </c>
      <c r="R131" s="337">
        <v>0</v>
      </c>
      <c r="S131" s="337">
        <v>0</v>
      </c>
      <c r="T131" s="337">
        <v>0</v>
      </c>
      <c r="U131" s="337">
        <f t="shared" si="12"/>
        <v>22</v>
      </c>
      <c r="V131" s="338">
        <f t="shared" si="13"/>
        <v>1.2222222222222223</v>
      </c>
    </row>
    <row r="132" spans="1:22">
      <c r="A132" s="259" t="s">
        <v>773</v>
      </c>
      <c r="B132" s="397" t="s">
        <v>135</v>
      </c>
      <c r="C132" s="337">
        <v>0</v>
      </c>
      <c r="D132" s="337">
        <v>0</v>
      </c>
      <c r="E132" s="337">
        <v>0</v>
      </c>
      <c r="F132" s="337">
        <v>0</v>
      </c>
      <c r="G132" s="337">
        <v>0</v>
      </c>
      <c r="H132" s="337">
        <v>0</v>
      </c>
      <c r="I132" s="337">
        <v>0</v>
      </c>
      <c r="J132" s="337">
        <v>0</v>
      </c>
      <c r="K132" s="337">
        <v>0</v>
      </c>
      <c r="L132" s="337">
        <v>0</v>
      </c>
      <c r="M132" s="337">
        <v>0</v>
      </c>
      <c r="N132" s="337">
        <v>0</v>
      </c>
      <c r="O132" s="337">
        <v>0</v>
      </c>
      <c r="P132" s="337">
        <v>0</v>
      </c>
      <c r="Q132" s="337">
        <v>0</v>
      </c>
      <c r="R132" s="337">
        <v>0</v>
      </c>
      <c r="S132" s="337">
        <v>0</v>
      </c>
      <c r="T132" s="337">
        <v>0</v>
      </c>
      <c r="U132" s="337">
        <f t="shared" si="12"/>
        <v>0</v>
      </c>
      <c r="V132" s="338">
        <f t="shared" si="13"/>
        <v>0</v>
      </c>
    </row>
    <row r="133" spans="1:22">
      <c r="A133" s="259" t="s">
        <v>774</v>
      </c>
      <c r="B133" s="397" t="s">
        <v>514</v>
      </c>
      <c r="C133" s="337">
        <v>0</v>
      </c>
      <c r="D133" s="337">
        <v>0</v>
      </c>
      <c r="E133" s="337">
        <v>0</v>
      </c>
      <c r="F133" s="337">
        <v>0</v>
      </c>
      <c r="G133" s="337">
        <v>0</v>
      </c>
      <c r="H133" s="337">
        <v>0</v>
      </c>
      <c r="I133" s="337">
        <v>0</v>
      </c>
      <c r="J133" s="337">
        <v>0</v>
      </c>
      <c r="K133" s="337">
        <v>0</v>
      </c>
      <c r="L133" s="337">
        <v>0</v>
      </c>
      <c r="M133" s="337">
        <v>0</v>
      </c>
      <c r="N133" s="337">
        <v>0</v>
      </c>
      <c r="O133" s="337">
        <v>0</v>
      </c>
      <c r="P133" s="337">
        <v>0</v>
      </c>
      <c r="Q133" s="337">
        <v>0</v>
      </c>
      <c r="R133" s="337">
        <v>0</v>
      </c>
      <c r="S133" s="337">
        <v>0</v>
      </c>
      <c r="T133" s="337">
        <v>0</v>
      </c>
      <c r="U133" s="337">
        <f t="shared" si="12"/>
        <v>0</v>
      </c>
      <c r="V133" s="338">
        <f t="shared" si="13"/>
        <v>0</v>
      </c>
    </row>
    <row r="134" spans="1:22">
      <c r="A134" s="392"/>
      <c r="B134" s="399" t="s">
        <v>102</v>
      </c>
      <c r="C134" s="393">
        <f t="shared" ref="C134:T191" si="14">SUM(C118:C133)</f>
        <v>36</v>
      </c>
      <c r="D134" s="393">
        <f t="shared" si="14"/>
        <v>58</v>
      </c>
      <c r="E134" s="393">
        <f t="shared" si="14"/>
        <v>48</v>
      </c>
      <c r="F134" s="393">
        <f t="shared" si="14"/>
        <v>0</v>
      </c>
      <c r="G134" s="393">
        <f t="shared" si="14"/>
        <v>0</v>
      </c>
      <c r="H134" s="393">
        <f t="shared" si="14"/>
        <v>18</v>
      </c>
      <c r="I134" s="393">
        <f t="shared" si="14"/>
        <v>0</v>
      </c>
      <c r="J134" s="393">
        <f t="shared" si="14"/>
        <v>0</v>
      </c>
      <c r="K134" s="393">
        <f t="shared" si="14"/>
        <v>12</v>
      </c>
      <c r="L134" s="393">
        <f t="shared" si="14"/>
        <v>0</v>
      </c>
      <c r="M134" s="393">
        <f t="shared" si="14"/>
        <v>0</v>
      </c>
      <c r="N134" s="393">
        <f t="shared" si="14"/>
        <v>0</v>
      </c>
      <c r="O134" s="393">
        <f t="shared" si="14"/>
        <v>0</v>
      </c>
      <c r="P134" s="393">
        <f t="shared" si="14"/>
        <v>0</v>
      </c>
      <c r="Q134" s="393">
        <f t="shared" si="14"/>
        <v>0</v>
      </c>
      <c r="R134" s="393">
        <f t="shared" si="14"/>
        <v>0</v>
      </c>
      <c r="S134" s="393">
        <f>SUM(S118:S133)</f>
        <v>0</v>
      </c>
      <c r="T134" s="393">
        <f t="shared" si="14"/>
        <v>0</v>
      </c>
      <c r="U134" s="393">
        <f t="shared" si="12"/>
        <v>172</v>
      </c>
      <c r="V134" s="394">
        <f>SUM(AVERAGE(C134:T134))</f>
        <v>9.5555555555555554</v>
      </c>
    </row>
    <row r="135" spans="1:22">
      <c r="A135" s="259"/>
      <c r="B135" s="259"/>
      <c r="C135" s="337" t="s">
        <v>739</v>
      </c>
      <c r="D135" s="337" t="s">
        <v>740</v>
      </c>
      <c r="E135" s="337" t="s">
        <v>741</v>
      </c>
      <c r="F135" s="337" t="s">
        <v>742</v>
      </c>
      <c r="G135" s="337" t="s">
        <v>743</v>
      </c>
      <c r="H135" s="337" t="s">
        <v>744</v>
      </c>
      <c r="I135" s="337" t="s">
        <v>745</v>
      </c>
      <c r="J135" s="337" t="s">
        <v>746</v>
      </c>
      <c r="K135" s="337" t="s">
        <v>747</v>
      </c>
      <c r="L135" s="337" t="s">
        <v>748</v>
      </c>
      <c r="M135" s="337" t="s">
        <v>749</v>
      </c>
      <c r="N135" s="337" t="s">
        <v>750</v>
      </c>
      <c r="O135" s="337" t="s">
        <v>751</v>
      </c>
      <c r="P135" s="337" t="s">
        <v>752</v>
      </c>
      <c r="Q135" s="337" t="s">
        <v>753</v>
      </c>
      <c r="R135" s="337" t="s">
        <v>754</v>
      </c>
      <c r="S135" s="337" t="s">
        <v>755</v>
      </c>
      <c r="T135" s="337" t="s">
        <v>756</v>
      </c>
      <c r="U135" s="337" t="s">
        <v>49</v>
      </c>
      <c r="V135" s="338" t="s">
        <v>757</v>
      </c>
    </row>
    <row r="136" spans="1:22">
      <c r="A136" s="400"/>
      <c r="B136" s="401" t="s">
        <v>802</v>
      </c>
      <c r="C136" s="402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4"/>
    </row>
    <row r="137" spans="1:22">
      <c r="A137" s="126" t="s">
        <v>759</v>
      </c>
      <c r="B137" s="347" t="s">
        <v>136</v>
      </c>
      <c r="C137" s="337">
        <v>0</v>
      </c>
      <c r="D137" s="337">
        <v>6</v>
      </c>
      <c r="E137" s="337">
        <v>3</v>
      </c>
      <c r="F137" s="337">
        <v>0</v>
      </c>
      <c r="G137" s="337">
        <v>0</v>
      </c>
      <c r="H137" s="337">
        <v>0</v>
      </c>
      <c r="I137" s="337">
        <v>3</v>
      </c>
      <c r="J137" s="337">
        <v>0</v>
      </c>
      <c r="K137" s="337">
        <v>0</v>
      </c>
      <c r="L137" s="337">
        <v>0</v>
      </c>
      <c r="M137" s="337">
        <v>0</v>
      </c>
      <c r="N137" s="337">
        <v>0</v>
      </c>
      <c r="O137" s="337">
        <v>0</v>
      </c>
      <c r="P137" s="337">
        <v>0</v>
      </c>
      <c r="Q137" s="337">
        <v>0</v>
      </c>
      <c r="R137" s="337">
        <v>0</v>
      </c>
      <c r="S137" s="337">
        <v>0</v>
      </c>
      <c r="T137" s="337">
        <v>0</v>
      </c>
      <c r="U137" s="337">
        <f t="shared" si="12"/>
        <v>12</v>
      </c>
      <c r="V137" s="338">
        <f t="shared" ref="V137:V152" si="15">U137/18</f>
        <v>0.66666666666666663</v>
      </c>
    </row>
    <row r="138" spans="1:22">
      <c r="A138" s="126" t="s">
        <v>760</v>
      </c>
      <c r="B138" s="347" t="s">
        <v>611</v>
      </c>
      <c r="C138" s="337">
        <v>0</v>
      </c>
      <c r="D138" s="337">
        <v>0</v>
      </c>
      <c r="E138" s="337">
        <v>0</v>
      </c>
      <c r="F138" s="337">
        <v>0</v>
      </c>
      <c r="G138" s="337">
        <v>0</v>
      </c>
      <c r="H138" s="337">
        <v>0</v>
      </c>
      <c r="I138" s="337">
        <v>0</v>
      </c>
      <c r="J138" s="337">
        <v>0</v>
      </c>
      <c r="K138" s="337">
        <v>0</v>
      </c>
      <c r="L138" s="337">
        <v>0</v>
      </c>
      <c r="M138" s="337">
        <v>0</v>
      </c>
      <c r="N138" s="337">
        <v>0</v>
      </c>
      <c r="O138" s="337">
        <v>0</v>
      </c>
      <c r="P138" s="337">
        <v>0</v>
      </c>
      <c r="Q138" s="337">
        <v>0</v>
      </c>
      <c r="R138" s="337">
        <v>0</v>
      </c>
      <c r="S138" s="337">
        <v>0</v>
      </c>
      <c r="T138" s="337">
        <v>0</v>
      </c>
      <c r="U138" s="337">
        <f t="shared" si="12"/>
        <v>0</v>
      </c>
      <c r="V138" s="338">
        <f t="shared" si="15"/>
        <v>0</v>
      </c>
    </row>
    <row r="139" spans="1:22">
      <c r="A139" s="126" t="s">
        <v>761</v>
      </c>
      <c r="B139" s="347" t="s">
        <v>803</v>
      </c>
      <c r="C139" s="337">
        <v>0</v>
      </c>
      <c r="D139" s="337">
        <v>0</v>
      </c>
      <c r="E139" s="337">
        <v>0</v>
      </c>
      <c r="F139" s="337">
        <v>0</v>
      </c>
      <c r="G139" s="337">
        <v>0</v>
      </c>
      <c r="H139" s="337">
        <v>0</v>
      </c>
      <c r="I139" s="337">
        <v>0</v>
      </c>
      <c r="J139" s="337">
        <v>0</v>
      </c>
      <c r="K139" s="337">
        <v>0</v>
      </c>
      <c r="L139" s="337">
        <v>0</v>
      </c>
      <c r="M139" s="337">
        <v>0</v>
      </c>
      <c r="N139" s="337">
        <v>0</v>
      </c>
      <c r="O139" s="337">
        <v>0</v>
      </c>
      <c r="P139" s="337">
        <v>0</v>
      </c>
      <c r="Q139" s="337">
        <v>0</v>
      </c>
      <c r="R139" s="337">
        <v>0</v>
      </c>
      <c r="S139" s="337">
        <v>0</v>
      </c>
      <c r="T139" s="337">
        <v>0</v>
      </c>
      <c r="U139" s="337">
        <f t="shared" si="12"/>
        <v>0</v>
      </c>
      <c r="V139" s="338">
        <f t="shared" si="15"/>
        <v>0</v>
      </c>
    </row>
    <row r="140" spans="1:22">
      <c r="A140" s="126" t="s">
        <v>762</v>
      </c>
      <c r="B140" s="347" t="s">
        <v>804</v>
      </c>
      <c r="C140" s="337">
        <v>0</v>
      </c>
      <c r="D140" s="337">
        <v>3</v>
      </c>
      <c r="E140" s="337">
        <v>0</v>
      </c>
      <c r="F140" s="337">
        <v>0</v>
      </c>
      <c r="G140" s="337">
        <v>3</v>
      </c>
      <c r="H140" s="337">
        <v>0</v>
      </c>
      <c r="I140" s="337">
        <v>0</v>
      </c>
      <c r="J140" s="337">
        <v>0</v>
      </c>
      <c r="K140" s="337">
        <v>0</v>
      </c>
      <c r="L140" s="337">
        <v>0</v>
      </c>
      <c r="M140" s="337">
        <v>0</v>
      </c>
      <c r="N140" s="337">
        <v>0</v>
      </c>
      <c r="O140" s="337">
        <v>0</v>
      </c>
      <c r="P140" s="337">
        <v>0</v>
      </c>
      <c r="Q140" s="337">
        <v>0</v>
      </c>
      <c r="R140" s="337">
        <v>6</v>
      </c>
      <c r="S140" s="337">
        <v>0</v>
      </c>
      <c r="T140" s="337">
        <v>0</v>
      </c>
      <c r="U140" s="337">
        <f t="shared" si="12"/>
        <v>12</v>
      </c>
      <c r="V140" s="338">
        <f t="shared" si="15"/>
        <v>0.66666666666666663</v>
      </c>
    </row>
    <row r="141" spans="1:22">
      <c r="A141" s="126" t="s">
        <v>763</v>
      </c>
      <c r="B141" s="347" t="s">
        <v>144</v>
      </c>
      <c r="C141" s="337">
        <v>0</v>
      </c>
      <c r="D141" s="337">
        <v>0</v>
      </c>
      <c r="E141" s="337">
        <v>6</v>
      </c>
      <c r="F141" s="337">
        <v>0</v>
      </c>
      <c r="G141" s="337">
        <v>0</v>
      </c>
      <c r="H141" s="337">
        <v>0</v>
      </c>
      <c r="I141" s="337">
        <v>0</v>
      </c>
      <c r="J141" s="337">
        <v>0</v>
      </c>
      <c r="K141" s="337">
        <v>0</v>
      </c>
      <c r="L141" s="337">
        <v>0</v>
      </c>
      <c r="M141" s="337">
        <v>0</v>
      </c>
      <c r="N141" s="337">
        <v>0</v>
      </c>
      <c r="O141" s="337">
        <v>0</v>
      </c>
      <c r="P141" s="337">
        <v>0</v>
      </c>
      <c r="Q141" s="337">
        <v>0</v>
      </c>
      <c r="R141" s="337">
        <v>0</v>
      </c>
      <c r="S141" s="337">
        <v>0</v>
      </c>
      <c r="T141" s="337">
        <v>0</v>
      </c>
      <c r="U141" s="337">
        <f t="shared" si="12"/>
        <v>6</v>
      </c>
      <c r="V141" s="338">
        <f t="shared" si="15"/>
        <v>0.33333333333333331</v>
      </c>
    </row>
    <row r="142" spans="1:22">
      <c r="A142" s="126" t="s">
        <v>764</v>
      </c>
      <c r="B142" s="347" t="s">
        <v>652</v>
      </c>
      <c r="C142" s="337">
        <v>0</v>
      </c>
      <c r="D142" s="337">
        <v>0</v>
      </c>
      <c r="E142" s="337">
        <v>0</v>
      </c>
      <c r="F142" s="337">
        <v>0</v>
      </c>
      <c r="G142" s="337">
        <v>0</v>
      </c>
      <c r="H142" s="337">
        <v>0</v>
      </c>
      <c r="I142" s="337">
        <v>0</v>
      </c>
      <c r="J142" s="337">
        <v>0</v>
      </c>
      <c r="K142" s="337">
        <v>0</v>
      </c>
      <c r="L142" s="337">
        <v>0</v>
      </c>
      <c r="M142" s="337">
        <v>0</v>
      </c>
      <c r="N142" s="337">
        <v>0</v>
      </c>
      <c r="O142" s="337">
        <v>0</v>
      </c>
      <c r="P142" s="337">
        <v>0</v>
      </c>
      <c r="Q142" s="337">
        <v>0</v>
      </c>
      <c r="R142" s="337">
        <v>0</v>
      </c>
      <c r="S142" s="337">
        <v>0</v>
      </c>
      <c r="T142" s="337">
        <v>0</v>
      </c>
      <c r="U142" s="337">
        <f t="shared" si="12"/>
        <v>0</v>
      </c>
      <c r="V142" s="338">
        <f t="shared" si="15"/>
        <v>0</v>
      </c>
    </row>
    <row r="143" spans="1:22">
      <c r="A143" s="126" t="s">
        <v>765</v>
      </c>
      <c r="B143" s="347" t="s">
        <v>805</v>
      </c>
      <c r="C143" s="337">
        <v>0</v>
      </c>
      <c r="D143" s="337">
        <v>0</v>
      </c>
      <c r="E143" s="337">
        <v>0</v>
      </c>
      <c r="F143" s="337">
        <v>0</v>
      </c>
      <c r="G143" s="337">
        <v>0</v>
      </c>
      <c r="H143" s="337">
        <v>0</v>
      </c>
      <c r="I143" s="337">
        <v>0</v>
      </c>
      <c r="J143" s="337">
        <v>0</v>
      </c>
      <c r="K143" s="337">
        <v>0</v>
      </c>
      <c r="L143" s="337">
        <v>0</v>
      </c>
      <c r="M143" s="337">
        <v>0</v>
      </c>
      <c r="N143" s="337">
        <v>0</v>
      </c>
      <c r="O143" s="337">
        <v>0</v>
      </c>
      <c r="P143" s="337">
        <v>0</v>
      </c>
      <c r="Q143" s="337">
        <v>0</v>
      </c>
      <c r="R143" s="337">
        <v>0</v>
      </c>
      <c r="S143" s="337">
        <v>0</v>
      </c>
      <c r="T143" s="337">
        <v>0</v>
      </c>
      <c r="U143" s="337">
        <f t="shared" si="12"/>
        <v>0</v>
      </c>
      <c r="V143" s="338">
        <f t="shared" si="15"/>
        <v>0</v>
      </c>
    </row>
    <row r="144" spans="1:22">
      <c r="A144" s="126" t="s">
        <v>766</v>
      </c>
      <c r="B144" s="347" t="s">
        <v>148</v>
      </c>
      <c r="C144" s="337">
        <v>0</v>
      </c>
      <c r="D144" s="337">
        <v>0</v>
      </c>
      <c r="E144" s="337">
        <v>0</v>
      </c>
      <c r="F144" s="337">
        <v>0</v>
      </c>
      <c r="G144" s="337">
        <v>0</v>
      </c>
      <c r="H144" s="337">
        <v>0</v>
      </c>
      <c r="I144" s="337">
        <v>0</v>
      </c>
      <c r="J144" s="337">
        <v>0</v>
      </c>
      <c r="K144" s="337">
        <v>0</v>
      </c>
      <c r="L144" s="337">
        <v>0</v>
      </c>
      <c r="M144" s="337">
        <v>3</v>
      </c>
      <c r="N144" s="337">
        <v>0</v>
      </c>
      <c r="O144" s="337">
        <v>0</v>
      </c>
      <c r="P144" s="337">
        <v>0</v>
      </c>
      <c r="Q144" s="337">
        <v>0</v>
      </c>
      <c r="R144" s="337">
        <v>0</v>
      </c>
      <c r="S144" s="337">
        <v>0</v>
      </c>
      <c r="T144" s="337">
        <v>0</v>
      </c>
      <c r="U144" s="337">
        <f t="shared" si="12"/>
        <v>3</v>
      </c>
      <c r="V144" s="338">
        <f t="shared" si="15"/>
        <v>0.16666666666666666</v>
      </c>
    </row>
    <row r="145" spans="1:22">
      <c r="A145" s="126" t="s">
        <v>767</v>
      </c>
      <c r="B145" s="347" t="s">
        <v>152</v>
      </c>
      <c r="C145" s="337">
        <v>0</v>
      </c>
      <c r="D145" s="337">
        <v>3</v>
      </c>
      <c r="E145" s="337">
        <v>3</v>
      </c>
      <c r="F145" s="337">
        <v>0</v>
      </c>
      <c r="G145" s="337">
        <v>0</v>
      </c>
      <c r="H145" s="337">
        <v>0</v>
      </c>
      <c r="I145" s="337">
        <v>0</v>
      </c>
      <c r="J145" s="337">
        <v>0</v>
      </c>
      <c r="K145" s="337">
        <v>0</v>
      </c>
      <c r="L145" s="337">
        <v>0</v>
      </c>
      <c r="M145" s="337">
        <v>0</v>
      </c>
      <c r="N145" s="337">
        <v>0</v>
      </c>
      <c r="O145" s="337">
        <v>0</v>
      </c>
      <c r="P145" s="337">
        <v>0</v>
      </c>
      <c r="Q145" s="337">
        <v>3</v>
      </c>
      <c r="R145" s="337">
        <v>0</v>
      </c>
      <c r="S145" s="337">
        <v>0</v>
      </c>
      <c r="T145" s="337">
        <v>0</v>
      </c>
      <c r="U145" s="337">
        <f t="shared" si="12"/>
        <v>9</v>
      </c>
      <c r="V145" s="338">
        <f t="shared" si="15"/>
        <v>0.5</v>
      </c>
    </row>
    <row r="146" spans="1:22">
      <c r="A146" s="126" t="s">
        <v>768</v>
      </c>
      <c r="B146" s="347" t="s">
        <v>156</v>
      </c>
      <c r="C146" s="337">
        <v>0</v>
      </c>
      <c r="D146" s="337">
        <v>0</v>
      </c>
      <c r="E146" s="337">
        <v>3</v>
      </c>
      <c r="F146" s="337">
        <v>0</v>
      </c>
      <c r="G146" s="337">
        <v>0</v>
      </c>
      <c r="H146" s="337">
        <v>0</v>
      </c>
      <c r="I146" s="337">
        <v>0</v>
      </c>
      <c r="J146" s="337">
        <v>0</v>
      </c>
      <c r="K146" s="337">
        <v>3</v>
      </c>
      <c r="L146" s="337">
        <v>0</v>
      </c>
      <c r="M146" s="337">
        <v>0</v>
      </c>
      <c r="N146" s="337">
        <v>0</v>
      </c>
      <c r="O146" s="337">
        <v>0</v>
      </c>
      <c r="P146" s="337">
        <v>0</v>
      </c>
      <c r="Q146" s="337">
        <v>0</v>
      </c>
      <c r="R146" s="337">
        <v>0</v>
      </c>
      <c r="S146" s="337">
        <v>0</v>
      </c>
      <c r="T146" s="337">
        <v>0</v>
      </c>
      <c r="U146" s="337">
        <f t="shared" si="12"/>
        <v>6</v>
      </c>
      <c r="V146" s="338">
        <f t="shared" si="15"/>
        <v>0.33333333333333331</v>
      </c>
    </row>
    <row r="147" spans="1:22">
      <c r="A147" s="126" t="s">
        <v>769</v>
      </c>
      <c r="B147" s="347" t="s">
        <v>419</v>
      </c>
      <c r="C147" s="337">
        <v>0</v>
      </c>
      <c r="D147" s="337">
        <v>0</v>
      </c>
      <c r="E147" s="337">
        <v>0</v>
      </c>
      <c r="F147" s="337">
        <v>0</v>
      </c>
      <c r="G147" s="337">
        <v>0</v>
      </c>
      <c r="H147" s="337">
        <v>0</v>
      </c>
      <c r="I147" s="337">
        <v>0</v>
      </c>
      <c r="J147" s="337">
        <v>0</v>
      </c>
      <c r="K147" s="337">
        <v>0</v>
      </c>
      <c r="L147" s="337">
        <v>0</v>
      </c>
      <c r="M147" s="337">
        <v>0</v>
      </c>
      <c r="N147" s="337">
        <v>0</v>
      </c>
      <c r="O147" s="337">
        <v>0</v>
      </c>
      <c r="P147" s="337">
        <v>0</v>
      </c>
      <c r="Q147" s="337">
        <v>0</v>
      </c>
      <c r="R147" s="337">
        <v>0</v>
      </c>
      <c r="S147" s="337">
        <v>0</v>
      </c>
      <c r="T147" s="337">
        <v>0</v>
      </c>
      <c r="U147" s="337">
        <f t="shared" si="12"/>
        <v>0</v>
      </c>
      <c r="V147" s="338">
        <f t="shared" si="15"/>
        <v>0</v>
      </c>
    </row>
    <row r="148" spans="1:22">
      <c r="A148" s="126" t="s">
        <v>770</v>
      </c>
      <c r="B148" s="347" t="s">
        <v>364</v>
      </c>
      <c r="C148" s="337">
        <v>0</v>
      </c>
      <c r="D148" s="337">
        <v>0</v>
      </c>
      <c r="E148" s="337">
        <v>0</v>
      </c>
      <c r="F148" s="337">
        <v>0</v>
      </c>
      <c r="G148" s="337">
        <v>0</v>
      </c>
      <c r="H148" s="337">
        <v>0</v>
      </c>
      <c r="I148" s="337">
        <v>0</v>
      </c>
      <c r="J148" s="337">
        <v>0</v>
      </c>
      <c r="K148" s="337">
        <v>0</v>
      </c>
      <c r="L148" s="337">
        <v>0</v>
      </c>
      <c r="M148" s="337">
        <v>0</v>
      </c>
      <c r="N148" s="337">
        <v>0</v>
      </c>
      <c r="O148" s="337">
        <v>0</v>
      </c>
      <c r="P148" s="337">
        <v>0</v>
      </c>
      <c r="Q148" s="337">
        <v>0</v>
      </c>
      <c r="R148" s="337">
        <v>0</v>
      </c>
      <c r="S148" s="337">
        <v>0</v>
      </c>
      <c r="T148" s="337">
        <v>0</v>
      </c>
      <c r="U148" s="337">
        <f t="shared" si="12"/>
        <v>0</v>
      </c>
      <c r="V148" s="338">
        <f t="shared" si="15"/>
        <v>0</v>
      </c>
    </row>
    <row r="149" spans="1:22">
      <c r="A149" s="126" t="s">
        <v>771</v>
      </c>
      <c r="B149" s="347" t="s">
        <v>260</v>
      </c>
      <c r="C149" s="337">
        <v>0</v>
      </c>
      <c r="D149" s="337">
        <v>9</v>
      </c>
      <c r="E149" s="337">
        <v>17</v>
      </c>
      <c r="F149" s="337">
        <v>0</v>
      </c>
      <c r="G149" s="337">
        <v>5</v>
      </c>
      <c r="H149" s="337">
        <v>0</v>
      </c>
      <c r="I149" s="337">
        <v>0</v>
      </c>
      <c r="J149" s="337">
        <v>0</v>
      </c>
      <c r="K149" s="337">
        <v>0</v>
      </c>
      <c r="L149" s="337">
        <v>0</v>
      </c>
      <c r="M149" s="337">
        <v>0</v>
      </c>
      <c r="N149" s="337">
        <v>0</v>
      </c>
      <c r="O149" s="337">
        <v>0</v>
      </c>
      <c r="P149" s="337">
        <v>0</v>
      </c>
      <c r="Q149" s="337">
        <v>0</v>
      </c>
      <c r="R149" s="337">
        <v>0</v>
      </c>
      <c r="S149" s="337">
        <v>0</v>
      </c>
      <c r="T149" s="337">
        <v>0</v>
      </c>
      <c r="U149" s="337">
        <f t="shared" si="12"/>
        <v>31</v>
      </c>
      <c r="V149" s="338">
        <f t="shared" si="15"/>
        <v>1.7222222222222223</v>
      </c>
    </row>
    <row r="150" spans="1:22">
      <c r="A150" s="126" t="s">
        <v>772</v>
      </c>
      <c r="B150" s="347" t="s">
        <v>562</v>
      </c>
      <c r="C150" s="337">
        <v>0</v>
      </c>
      <c r="D150" s="337">
        <v>7</v>
      </c>
      <c r="E150" s="337">
        <v>2</v>
      </c>
      <c r="F150" s="337">
        <v>0</v>
      </c>
      <c r="G150" s="337">
        <v>0</v>
      </c>
      <c r="H150" s="337">
        <v>0</v>
      </c>
      <c r="I150" s="337">
        <v>0</v>
      </c>
      <c r="J150" s="337">
        <v>0</v>
      </c>
      <c r="K150" s="337">
        <v>0</v>
      </c>
      <c r="L150" s="337">
        <v>0</v>
      </c>
      <c r="M150" s="337">
        <v>0</v>
      </c>
      <c r="N150" s="337">
        <v>0</v>
      </c>
      <c r="O150" s="337">
        <v>0</v>
      </c>
      <c r="P150" s="337">
        <v>0</v>
      </c>
      <c r="Q150" s="337">
        <v>0</v>
      </c>
      <c r="R150" s="337">
        <v>0</v>
      </c>
      <c r="S150" s="337">
        <v>0</v>
      </c>
      <c r="T150" s="337">
        <v>0</v>
      </c>
      <c r="U150" s="337">
        <f t="shared" si="12"/>
        <v>9</v>
      </c>
      <c r="V150" s="338">
        <f t="shared" si="15"/>
        <v>0.5</v>
      </c>
    </row>
    <row r="151" spans="1:22">
      <c r="A151" s="126" t="s">
        <v>773</v>
      </c>
      <c r="B151" s="347" t="s">
        <v>164</v>
      </c>
      <c r="C151" s="337">
        <v>0</v>
      </c>
      <c r="D151" s="337">
        <v>0</v>
      </c>
      <c r="E151" s="337">
        <v>0</v>
      </c>
      <c r="F151" s="337">
        <v>0</v>
      </c>
      <c r="G151" s="337">
        <v>0</v>
      </c>
      <c r="H151" s="337">
        <v>0</v>
      </c>
      <c r="I151" s="337">
        <v>0</v>
      </c>
      <c r="J151" s="337">
        <v>0</v>
      </c>
      <c r="K151" s="337">
        <v>0</v>
      </c>
      <c r="L151" s="337">
        <v>0</v>
      </c>
      <c r="M151" s="337">
        <v>0</v>
      </c>
      <c r="N151" s="337">
        <v>0</v>
      </c>
      <c r="O151" s="337">
        <v>0</v>
      </c>
      <c r="P151" s="337">
        <v>0</v>
      </c>
      <c r="Q151" s="337">
        <v>0</v>
      </c>
      <c r="R151" s="337">
        <v>0</v>
      </c>
      <c r="S151" s="337">
        <v>0</v>
      </c>
      <c r="T151" s="337">
        <v>0</v>
      </c>
      <c r="U151" s="337">
        <f t="shared" si="12"/>
        <v>0</v>
      </c>
      <c r="V151" s="338">
        <f t="shared" si="15"/>
        <v>0</v>
      </c>
    </row>
    <row r="152" spans="1:22">
      <c r="A152" s="126" t="s">
        <v>774</v>
      </c>
      <c r="B152" s="347" t="s">
        <v>515</v>
      </c>
      <c r="C152" s="337">
        <v>0</v>
      </c>
      <c r="D152" s="337">
        <v>0</v>
      </c>
      <c r="E152" s="337">
        <v>0</v>
      </c>
      <c r="F152" s="337">
        <v>0</v>
      </c>
      <c r="G152" s="337">
        <v>0</v>
      </c>
      <c r="H152" s="337">
        <v>0</v>
      </c>
      <c r="I152" s="337">
        <v>0</v>
      </c>
      <c r="J152" s="337">
        <v>0</v>
      </c>
      <c r="K152" s="337">
        <v>0</v>
      </c>
      <c r="L152" s="337">
        <v>0</v>
      </c>
      <c r="M152" s="337">
        <v>0</v>
      </c>
      <c r="N152" s="337">
        <v>0</v>
      </c>
      <c r="O152" s="337">
        <v>0</v>
      </c>
      <c r="P152" s="337">
        <v>0</v>
      </c>
      <c r="Q152" s="337">
        <v>0</v>
      </c>
      <c r="R152" s="337">
        <v>0</v>
      </c>
      <c r="S152" s="337">
        <v>0</v>
      </c>
      <c r="T152" s="337">
        <v>0</v>
      </c>
      <c r="U152" s="337">
        <f t="shared" si="12"/>
        <v>0</v>
      </c>
      <c r="V152" s="338">
        <f t="shared" si="15"/>
        <v>0</v>
      </c>
    </row>
    <row r="153" spans="1:22">
      <c r="A153" s="401"/>
      <c r="B153" s="405" t="s">
        <v>102</v>
      </c>
      <c r="C153" s="402">
        <f t="shared" si="14"/>
        <v>0</v>
      </c>
      <c r="D153" s="402">
        <f t="shared" si="14"/>
        <v>28</v>
      </c>
      <c r="E153" s="402">
        <f t="shared" si="14"/>
        <v>34</v>
      </c>
      <c r="F153" s="402">
        <f t="shared" si="14"/>
        <v>0</v>
      </c>
      <c r="G153" s="402">
        <f t="shared" si="14"/>
        <v>8</v>
      </c>
      <c r="H153" s="402">
        <f t="shared" si="14"/>
        <v>0</v>
      </c>
      <c r="I153" s="402">
        <f t="shared" si="14"/>
        <v>3</v>
      </c>
      <c r="J153" s="402">
        <f t="shared" si="14"/>
        <v>0</v>
      </c>
      <c r="K153" s="402">
        <f t="shared" si="14"/>
        <v>3</v>
      </c>
      <c r="L153" s="402">
        <f t="shared" si="14"/>
        <v>0</v>
      </c>
      <c r="M153" s="402">
        <f t="shared" si="14"/>
        <v>3</v>
      </c>
      <c r="N153" s="402">
        <f t="shared" si="14"/>
        <v>0</v>
      </c>
      <c r="O153" s="402">
        <v>0</v>
      </c>
      <c r="P153" s="402">
        <f>SUM(P137:P152)</f>
        <v>0</v>
      </c>
      <c r="Q153" s="402">
        <f>SUM(Q137:Q152)</f>
        <v>3</v>
      </c>
      <c r="R153" s="402">
        <f>SUM(R137:R152)</f>
        <v>6</v>
      </c>
      <c r="S153" s="402">
        <f>SUM(S137:S152)</f>
        <v>0</v>
      </c>
      <c r="T153" s="402">
        <f>SUM(T137:T152)</f>
        <v>0</v>
      </c>
      <c r="U153" s="402">
        <f t="shared" si="12"/>
        <v>88</v>
      </c>
      <c r="V153" s="406">
        <f>SUM(AVERAGE(C153:T153))</f>
        <v>4.8888888888888893</v>
      </c>
    </row>
    <row r="154" spans="1:22">
      <c r="A154" s="259"/>
      <c r="B154" s="259"/>
      <c r="C154" s="337" t="s">
        <v>739</v>
      </c>
      <c r="D154" s="337" t="s">
        <v>740</v>
      </c>
      <c r="E154" s="337" t="s">
        <v>741</v>
      </c>
      <c r="F154" s="337" t="s">
        <v>742</v>
      </c>
      <c r="G154" s="337" t="s">
        <v>743</v>
      </c>
      <c r="H154" s="337" t="s">
        <v>744</v>
      </c>
      <c r="I154" s="337" t="s">
        <v>745</v>
      </c>
      <c r="J154" s="337" t="s">
        <v>746</v>
      </c>
      <c r="K154" s="337" t="s">
        <v>747</v>
      </c>
      <c r="L154" s="337" t="s">
        <v>748</v>
      </c>
      <c r="M154" s="337" t="s">
        <v>749</v>
      </c>
      <c r="N154" s="337" t="s">
        <v>750</v>
      </c>
      <c r="O154" s="337" t="s">
        <v>751</v>
      </c>
      <c r="P154" s="337" t="s">
        <v>752</v>
      </c>
      <c r="Q154" s="337" t="s">
        <v>753</v>
      </c>
      <c r="R154" s="337" t="s">
        <v>754</v>
      </c>
      <c r="S154" s="337" t="s">
        <v>755</v>
      </c>
      <c r="T154" s="337" t="s">
        <v>756</v>
      </c>
      <c r="U154" s="337" t="s">
        <v>49</v>
      </c>
      <c r="V154" s="338" t="s">
        <v>757</v>
      </c>
    </row>
    <row r="155" spans="1:22">
      <c r="A155" s="407"/>
      <c r="B155" s="408" t="s">
        <v>806</v>
      </c>
      <c r="C155" s="409"/>
      <c r="D155" s="410"/>
      <c r="E155" s="410"/>
      <c r="F155" s="410"/>
      <c r="G155" s="410"/>
      <c r="H155" s="410"/>
      <c r="I155" s="410"/>
      <c r="J155" s="410"/>
      <c r="K155" s="410"/>
      <c r="L155" s="410"/>
      <c r="M155" s="410"/>
      <c r="N155" s="410"/>
      <c r="O155" s="410"/>
      <c r="P155" s="410"/>
      <c r="Q155" s="410"/>
      <c r="R155" s="410"/>
      <c r="S155" s="410"/>
      <c r="T155" s="410"/>
      <c r="U155" s="410"/>
      <c r="V155" s="411"/>
    </row>
    <row r="156" spans="1:22">
      <c r="A156" s="126" t="s">
        <v>759</v>
      </c>
      <c r="B156" s="126" t="s">
        <v>703</v>
      </c>
      <c r="C156" s="337">
        <v>0</v>
      </c>
      <c r="D156" s="337">
        <v>7</v>
      </c>
      <c r="E156" s="337">
        <v>0</v>
      </c>
      <c r="F156" s="337">
        <v>0</v>
      </c>
      <c r="G156" s="337">
        <v>0</v>
      </c>
      <c r="H156" s="337">
        <v>0</v>
      </c>
      <c r="I156" s="337">
        <v>0</v>
      </c>
      <c r="J156" s="337">
        <v>0</v>
      </c>
      <c r="K156" s="337">
        <v>0</v>
      </c>
      <c r="L156" s="337">
        <v>0</v>
      </c>
      <c r="M156" s="337">
        <v>0</v>
      </c>
      <c r="N156" s="337">
        <v>0</v>
      </c>
      <c r="O156" s="337">
        <v>0</v>
      </c>
      <c r="P156" s="337">
        <v>0</v>
      </c>
      <c r="Q156" s="337">
        <v>0</v>
      </c>
      <c r="R156" s="337">
        <v>0</v>
      </c>
      <c r="S156" s="337">
        <v>0</v>
      </c>
      <c r="T156" s="337">
        <v>0</v>
      </c>
      <c r="U156" s="337">
        <f t="shared" si="12"/>
        <v>7</v>
      </c>
      <c r="V156" s="338">
        <f t="shared" ref="V156:V171" si="16">U156/18</f>
        <v>0.3888888888888889</v>
      </c>
    </row>
    <row r="157" spans="1:22">
      <c r="A157" s="126" t="s">
        <v>760</v>
      </c>
      <c r="B157" s="126" t="s">
        <v>605</v>
      </c>
      <c r="C157" s="337">
        <v>0</v>
      </c>
      <c r="D157" s="337">
        <v>0</v>
      </c>
      <c r="E157" s="337">
        <v>0</v>
      </c>
      <c r="F157" s="337">
        <v>0</v>
      </c>
      <c r="G157" s="337">
        <v>0</v>
      </c>
      <c r="H157" s="337">
        <v>0</v>
      </c>
      <c r="I157" s="337">
        <v>0</v>
      </c>
      <c r="J157" s="337">
        <v>0</v>
      </c>
      <c r="K157" s="337">
        <v>0</v>
      </c>
      <c r="L157" s="337">
        <v>0</v>
      </c>
      <c r="M157" s="337">
        <v>0</v>
      </c>
      <c r="N157" s="337">
        <v>0</v>
      </c>
      <c r="O157" s="337">
        <v>0</v>
      </c>
      <c r="P157" s="337">
        <v>0</v>
      </c>
      <c r="Q157" s="337">
        <v>0</v>
      </c>
      <c r="R157" s="337">
        <v>0</v>
      </c>
      <c r="S157" s="337">
        <v>0</v>
      </c>
      <c r="T157" s="337">
        <v>0</v>
      </c>
      <c r="U157" s="337">
        <f t="shared" si="12"/>
        <v>0</v>
      </c>
      <c r="V157" s="338">
        <f t="shared" si="16"/>
        <v>0</v>
      </c>
    </row>
    <row r="158" spans="1:22">
      <c r="A158" s="126" t="s">
        <v>761</v>
      </c>
      <c r="B158" s="349" t="s">
        <v>807</v>
      </c>
      <c r="C158" s="337">
        <v>0</v>
      </c>
      <c r="D158" s="337">
        <v>0</v>
      </c>
      <c r="E158" s="337">
        <v>6</v>
      </c>
      <c r="F158" s="337">
        <v>0</v>
      </c>
      <c r="G158" s="337">
        <v>0</v>
      </c>
      <c r="H158" s="337">
        <v>0</v>
      </c>
      <c r="I158" s="337">
        <v>0</v>
      </c>
      <c r="J158" s="337">
        <v>0</v>
      </c>
      <c r="K158" s="337">
        <v>0</v>
      </c>
      <c r="L158" s="337">
        <v>0</v>
      </c>
      <c r="M158" s="337">
        <v>0</v>
      </c>
      <c r="N158" s="337">
        <v>0</v>
      </c>
      <c r="O158" s="337">
        <v>0</v>
      </c>
      <c r="P158" s="337">
        <v>0</v>
      </c>
      <c r="Q158" s="337">
        <v>0</v>
      </c>
      <c r="R158" s="337">
        <v>0</v>
      </c>
      <c r="S158" s="337">
        <v>0</v>
      </c>
      <c r="T158" s="337">
        <v>0</v>
      </c>
      <c r="U158" s="337">
        <f t="shared" si="12"/>
        <v>6</v>
      </c>
      <c r="V158" s="338">
        <f t="shared" si="16"/>
        <v>0.33333333333333331</v>
      </c>
    </row>
    <row r="159" spans="1:22">
      <c r="A159" s="126" t="s">
        <v>762</v>
      </c>
      <c r="B159" s="126" t="s">
        <v>425</v>
      </c>
      <c r="C159" s="337">
        <v>0</v>
      </c>
      <c r="D159" s="337">
        <v>6</v>
      </c>
      <c r="E159" s="337">
        <v>12</v>
      </c>
      <c r="F159" s="337">
        <v>0</v>
      </c>
      <c r="G159" s="337">
        <v>0</v>
      </c>
      <c r="H159" s="337">
        <v>0</v>
      </c>
      <c r="I159" s="337">
        <v>0</v>
      </c>
      <c r="J159" s="337">
        <v>0</v>
      </c>
      <c r="K159" s="337">
        <v>0</v>
      </c>
      <c r="L159" s="337">
        <v>0</v>
      </c>
      <c r="M159" s="337">
        <v>0</v>
      </c>
      <c r="N159" s="337">
        <v>0</v>
      </c>
      <c r="O159" s="337">
        <v>0</v>
      </c>
      <c r="P159" s="337">
        <v>0</v>
      </c>
      <c r="Q159" s="337">
        <v>0</v>
      </c>
      <c r="R159" s="337">
        <v>0</v>
      </c>
      <c r="S159" s="337">
        <v>0</v>
      </c>
      <c r="T159" s="337">
        <v>0</v>
      </c>
      <c r="U159" s="337">
        <f t="shared" si="12"/>
        <v>18</v>
      </c>
      <c r="V159" s="338">
        <f t="shared" si="16"/>
        <v>1</v>
      </c>
    </row>
    <row r="160" spans="1:22">
      <c r="A160" s="126" t="s">
        <v>763</v>
      </c>
      <c r="B160" s="126" t="s">
        <v>808</v>
      </c>
      <c r="C160" s="337">
        <v>0</v>
      </c>
      <c r="D160" s="337">
        <v>3</v>
      </c>
      <c r="E160" s="337">
        <v>0</v>
      </c>
      <c r="F160" s="337">
        <v>0</v>
      </c>
      <c r="G160" s="337">
        <v>0</v>
      </c>
      <c r="H160" s="337">
        <v>0</v>
      </c>
      <c r="I160" s="337">
        <v>0</v>
      </c>
      <c r="J160" s="337">
        <v>0</v>
      </c>
      <c r="K160" s="337">
        <v>0</v>
      </c>
      <c r="L160" s="337">
        <v>0</v>
      </c>
      <c r="M160" s="337">
        <v>0</v>
      </c>
      <c r="N160" s="337">
        <v>0</v>
      </c>
      <c r="O160" s="337">
        <v>0</v>
      </c>
      <c r="P160" s="337">
        <v>0</v>
      </c>
      <c r="Q160" s="337">
        <v>0</v>
      </c>
      <c r="R160" s="337">
        <v>0</v>
      </c>
      <c r="S160" s="337">
        <v>0</v>
      </c>
      <c r="T160" s="337">
        <v>0</v>
      </c>
      <c r="U160" s="337">
        <f t="shared" si="12"/>
        <v>3</v>
      </c>
      <c r="V160" s="338">
        <f t="shared" si="16"/>
        <v>0.16666666666666666</v>
      </c>
    </row>
    <row r="161" spans="1:22">
      <c r="A161" s="126" t="s">
        <v>764</v>
      </c>
      <c r="B161" s="349" t="s">
        <v>809</v>
      </c>
      <c r="C161" s="337">
        <v>0</v>
      </c>
      <c r="D161" s="337">
        <v>0</v>
      </c>
      <c r="E161" s="337">
        <v>0</v>
      </c>
      <c r="F161" s="337">
        <v>0</v>
      </c>
      <c r="G161" s="337">
        <v>0</v>
      </c>
      <c r="H161" s="337">
        <v>0</v>
      </c>
      <c r="I161" s="337">
        <v>0</v>
      </c>
      <c r="J161" s="337">
        <v>0</v>
      </c>
      <c r="K161" s="337">
        <v>0</v>
      </c>
      <c r="L161" s="337">
        <v>0</v>
      </c>
      <c r="M161" s="337">
        <v>0</v>
      </c>
      <c r="N161" s="337">
        <v>0</v>
      </c>
      <c r="O161" s="337">
        <v>0</v>
      </c>
      <c r="P161" s="337">
        <v>0</v>
      </c>
      <c r="Q161" s="337">
        <v>0</v>
      </c>
      <c r="R161" s="337">
        <v>0</v>
      </c>
      <c r="S161" s="337">
        <v>0</v>
      </c>
      <c r="T161" s="337">
        <v>0</v>
      </c>
      <c r="U161" s="337">
        <f t="shared" si="12"/>
        <v>0</v>
      </c>
      <c r="V161" s="338">
        <f t="shared" si="16"/>
        <v>0</v>
      </c>
    </row>
    <row r="162" spans="1:22">
      <c r="A162" s="126" t="s">
        <v>765</v>
      </c>
      <c r="B162" s="126" t="s">
        <v>115</v>
      </c>
      <c r="C162" s="337">
        <v>0</v>
      </c>
      <c r="D162" s="337">
        <v>0</v>
      </c>
      <c r="E162" s="337">
        <v>6</v>
      </c>
      <c r="F162" s="337">
        <v>0</v>
      </c>
      <c r="G162" s="337">
        <v>0</v>
      </c>
      <c r="H162" s="337">
        <v>0</v>
      </c>
      <c r="I162" s="337">
        <v>0</v>
      </c>
      <c r="J162" s="337">
        <v>0</v>
      </c>
      <c r="K162" s="337">
        <v>0</v>
      </c>
      <c r="L162" s="337">
        <v>0</v>
      </c>
      <c r="M162" s="337">
        <v>0</v>
      </c>
      <c r="N162" s="337">
        <v>0</v>
      </c>
      <c r="O162" s="337">
        <v>0</v>
      </c>
      <c r="P162" s="337">
        <v>0</v>
      </c>
      <c r="Q162" s="337">
        <v>0</v>
      </c>
      <c r="R162" s="337">
        <v>0</v>
      </c>
      <c r="S162" s="337">
        <v>0</v>
      </c>
      <c r="T162" s="337">
        <v>0</v>
      </c>
      <c r="U162" s="337">
        <f t="shared" si="12"/>
        <v>6</v>
      </c>
      <c r="V162" s="338">
        <f t="shared" si="16"/>
        <v>0.33333333333333331</v>
      </c>
    </row>
    <row r="163" spans="1:22">
      <c r="A163" s="126" t="s">
        <v>766</v>
      </c>
      <c r="B163" s="525" t="s">
        <v>1324</v>
      </c>
      <c r="C163" s="337">
        <v>0</v>
      </c>
      <c r="D163" s="337">
        <v>6</v>
      </c>
      <c r="E163" s="337">
        <v>3</v>
      </c>
      <c r="F163" s="337">
        <v>0</v>
      </c>
      <c r="G163" s="337">
        <v>0</v>
      </c>
      <c r="H163" s="337">
        <v>0</v>
      </c>
      <c r="I163" s="337">
        <v>0</v>
      </c>
      <c r="J163" s="337">
        <v>0</v>
      </c>
      <c r="K163" s="337">
        <v>0</v>
      </c>
      <c r="L163" s="337">
        <v>0</v>
      </c>
      <c r="M163" s="337">
        <v>0</v>
      </c>
      <c r="N163" s="337">
        <v>0</v>
      </c>
      <c r="O163" s="337">
        <v>0</v>
      </c>
      <c r="P163" s="337">
        <v>0</v>
      </c>
      <c r="Q163" s="337">
        <v>0</v>
      </c>
      <c r="R163" s="337">
        <v>0</v>
      </c>
      <c r="S163" s="337">
        <v>0</v>
      </c>
      <c r="T163" s="337">
        <v>0</v>
      </c>
      <c r="U163" s="337">
        <f t="shared" si="12"/>
        <v>9</v>
      </c>
      <c r="V163" s="338">
        <f t="shared" si="16"/>
        <v>0.5</v>
      </c>
    </row>
    <row r="164" spans="1:22">
      <c r="A164" s="126" t="s">
        <v>767</v>
      </c>
      <c r="B164" s="126" t="s">
        <v>153</v>
      </c>
      <c r="C164" s="337">
        <v>0</v>
      </c>
      <c r="D164" s="337">
        <v>0</v>
      </c>
      <c r="E164" s="337">
        <v>0</v>
      </c>
      <c r="F164" s="337">
        <v>0</v>
      </c>
      <c r="G164" s="337">
        <v>0</v>
      </c>
      <c r="H164" s="337">
        <v>0</v>
      </c>
      <c r="I164" s="337">
        <v>0</v>
      </c>
      <c r="J164" s="337">
        <v>0</v>
      </c>
      <c r="K164" s="337">
        <v>0</v>
      </c>
      <c r="L164" s="337">
        <v>0</v>
      </c>
      <c r="M164" s="337">
        <v>0</v>
      </c>
      <c r="N164" s="337">
        <v>0</v>
      </c>
      <c r="O164" s="337">
        <v>0</v>
      </c>
      <c r="P164" s="337">
        <v>0</v>
      </c>
      <c r="Q164" s="337">
        <v>0</v>
      </c>
      <c r="R164" s="337">
        <v>0</v>
      </c>
      <c r="S164" s="337">
        <v>0</v>
      </c>
      <c r="T164" s="337">
        <v>0</v>
      </c>
      <c r="U164" s="337">
        <f t="shared" si="12"/>
        <v>0</v>
      </c>
      <c r="V164" s="338">
        <f t="shared" si="16"/>
        <v>0</v>
      </c>
    </row>
    <row r="165" spans="1:22">
      <c r="A165" s="126" t="s">
        <v>768</v>
      </c>
      <c r="B165" s="349" t="s">
        <v>654</v>
      </c>
      <c r="C165" s="337">
        <v>0</v>
      </c>
      <c r="D165" s="337">
        <v>0</v>
      </c>
      <c r="E165" s="337">
        <v>0</v>
      </c>
      <c r="F165" s="337">
        <v>0</v>
      </c>
      <c r="G165" s="337">
        <v>0</v>
      </c>
      <c r="H165" s="337">
        <v>0</v>
      </c>
      <c r="I165" s="337">
        <v>0</v>
      </c>
      <c r="J165" s="337">
        <v>0</v>
      </c>
      <c r="K165" s="337">
        <v>0</v>
      </c>
      <c r="L165" s="337">
        <v>0</v>
      </c>
      <c r="M165" s="337">
        <v>0</v>
      </c>
      <c r="N165" s="337">
        <v>0</v>
      </c>
      <c r="O165" s="337">
        <v>0</v>
      </c>
      <c r="P165" s="337">
        <v>0</v>
      </c>
      <c r="Q165" s="337">
        <v>0</v>
      </c>
      <c r="R165" s="337">
        <v>0</v>
      </c>
      <c r="S165" s="337">
        <v>0</v>
      </c>
      <c r="T165" s="337">
        <v>0</v>
      </c>
      <c r="U165" s="337">
        <f t="shared" si="12"/>
        <v>0</v>
      </c>
      <c r="V165" s="338">
        <f t="shared" si="16"/>
        <v>0</v>
      </c>
    </row>
    <row r="166" spans="1:22">
      <c r="A166" s="126" t="s">
        <v>769</v>
      </c>
      <c r="B166" s="396" t="s">
        <v>259</v>
      </c>
      <c r="C166" s="337">
        <v>0</v>
      </c>
      <c r="D166" s="337">
        <v>6</v>
      </c>
      <c r="E166" s="337">
        <v>0</v>
      </c>
      <c r="F166" s="337">
        <v>0</v>
      </c>
      <c r="G166" s="337">
        <v>0</v>
      </c>
      <c r="H166" s="337">
        <v>0</v>
      </c>
      <c r="I166" s="337">
        <v>0</v>
      </c>
      <c r="J166" s="337">
        <v>0</v>
      </c>
      <c r="K166" s="337">
        <v>0</v>
      </c>
      <c r="L166" s="337">
        <v>0</v>
      </c>
      <c r="M166" s="337">
        <v>0</v>
      </c>
      <c r="N166" s="337">
        <v>0</v>
      </c>
      <c r="O166" s="337">
        <v>0</v>
      </c>
      <c r="P166" s="337">
        <v>0</v>
      </c>
      <c r="Q166" s="337">
        <v>0</v>
      </c>
      <c r="R166" s="337">
        <v>0</v>
      </c>
      <c r="S166" s="337">
        <v>0</v>
      </c>
      <c r="T166" s="337">
        <v>0</v>
      </c>
      <c r="U166" s="337">
        <f t="shared" si="12"/>
        <v>6</v>
      </c>
      <c r="V166" s="338">
        <f t="shared" si="16"/>
        <v>0.33333333333333331</v>
      </c>
    </row>
    <row r="167" spans="1:22">
      <c r="A167" s="126" t="s">
        <v>770</v>
      </c>
      <c r="B167" s="349" t="s">
        <v>613</v>
      </c>
      <c r="C167" s="337">
        <v>0</v>
      </c>
      <c r="D167" s="337">
        <v>0</v>
      </c>
      <c r="E167" s="337">
        <v>0</v>
      </c>
      <c r="F167" s="337">
        <v>0</v>
      </c>
      <c r="G167" s="337">
        <v>0</v>
      </c>
      <c r="H167" s="337">
        <v>0</v>
      </c>
      <c r="I167" s="337">
        <v>0</v>
      </c>
      <c r="J167" s="337">
        <v>0</v>
      </c>
      <c r="K167" s="337">
        <v>0</v>
      </c>
      <c r="L167" s="337">
        <v>0</v>
      </c>
      <c r="M167" s="337">
        <v>0</v>
      </c>
      <c r="N167" s="337">
        <v>0</v>
      </c>
      <c r="O167" s="337">
        <v>0</v>
      </c>
      <c r="P167" s="337">
        <v>0</v>
      </c>
      <c r="Q167" s="337">
        <v>0</v>
      </c>
      <c r="R167" s="337">
        <v>0</v>
      </c>
      <c r="S167" s="337">
        <v>0</v>
      </c>
      <c r="T167" s="337">
        <v>0</v>
      </c>
      <c r="U167" s="337">
        <f t="shared" si="12"/>
        <v>0</v>
      </c>
      <c r="V167" s="338">
        <f t="shared" si="16"/>
        <v>0</v>
      </c>
    </row>
    <row r="168" spans="1:22">
      <c r="A168" s="126" t="s">
        <v>771</v>
      </c>
      <c r="B168" s="126" t="s">
        <v>161</v>
      </c>
      <c r="C168" s="337">
        <v>0</v>
      </c>
      <c r="D168" s="337">
        <v>2</v>
      </c>
      <c r="E168" s="337">
        <v>20</v>
      </c>
      <c r="F168" s="337">
        <v>0</v>
      </c>
      <c r="G168" s="337">
        <v>0</v>
      </c>
      <c r="H168" s="337">
        <v>0</v>
      </c>
      <c r="I168" s="337">
        <v>3</v>
      </c>
      <c r="J168" s="337">
        <v>0</v>
      </c>
      <c r="K168" s="337">
        <v>0</v>
      </c>
      <c r="L168" s="337">
        <v>0</v>
      </c>
      <c r="M168" s="337">
        <v>0</v>
      </c>
      <c r="N168" s="337">
        <v>0</v>
      </c>
      <c r="O168" s="337">
        <v>0</v>
      </c>
      <c r="P168" s="337">
        <v>0</v>
      </c>
      <c r="Q168" s="337">
        <v>0</v>
      </c>
      <c r="R168" s="337">
        <v>0</v>
      </c>
      <c r="S168" s="337">
        <v>0</v>
      </c>
      <c r="T168" s="337">
        <v>0</v>
      </c>
      <c r="U168" s="337">
        <f t="shared" si="12"/>
        <v>25</v>
      </c>
      <c r="V168" s="338">
        <f t="shared" si="16"/>
        <v>1.3888888888888888</v>
      </c>
    </row>
    <row r="169" spans="1:22">
      <c r="A169" s="126" t="s">
        <v>772</v>
      </c>
      <c r="B169" s="126" t="s">
        <v>261</v>
      </c>
      <c r="C169" s="337">
        <v>0</v>
      </c>
      <c r="D169" s="337">
        <v>11</v>
      </c>
      <c r="E169" s="337">
        <v>6</v>
      </c>
      <c r="F169" s="337">
        <v>0</v>
      </c>
      <c r="G169" s="337">
        <v>0</v>
      </c>
      <c r="H169" s="337">
        <v>0</v>
      </c>
      <c r="I169" s="337">
        <v>0</v>
      </c>
      <c r="J169" s="337">
        <v>0</v>
      </c>
      <c r="K169" s="337">
        <v>0</v>
      </c>
      <c r="L169" s="337">
        <v>13</v>
      </c>
      <c r="M169" s="337">
        <v>0</v>
      </c>
      <c r="N169" s="337">
        <v>0</v>
      </c>
      <c r="O169" s="337">
        <v>0</v>
      </c>
      <c r="P169" s="337">
        <v>0</v>
      </c>
      <c r="Q169" s="337">
        <v>0</v>
      </c>
      <c r="R169" s="337">
        <v>0</v>
      </c>
      <c r="S169" s="337">
        <v>0</v>
      </c>
      <c r="T169" s="337">
        <v>0</v>
      </c>
      <c r="U169" s="337">
        <f t="shared" si="12"/>
        <v>30</v>
      </c>
      <c r="V169" s="338">
        <f t="shared" si="16"/>
        <v>1.6666666666666667</v>
      </c>
    </row>
    <row r="170" spans="1:22">
      <c r="A170" s="126" t="s">
        <v>773</v>
      </c>
      <c r="B170" s="126" t="s">
        <v>165</v>
      </c>
      <c r="C170" s="337">
        <v>0</v>
      </c>
      <c r="D170" s="337">
        <v>0</v>
      </c>
      <c r="E170" s="337">
        <v>12</v>
      </c>
      <c r="F170" s="337">
        <v>0</v>
      </c>
      <c r="G170" s="337">
        <v>0</v>
      </c>
      <c r="H170" s="337">
        <v>0</v>
      </c>
      <c r="I170" s="337">
        <v>0</v>
      </c>
      <c r="J170" s="337">
        <v>0</v>
      </c>
      <c r="K170" s="337">
        <v>0</v>
      </c>
      <c r="L170" s="337">
        <v>0</v>
      </c>
      <c r="M170" s="337">
        <v>0</v>
      </c>
      <c r="N170" s="337">
        <v>0</v>
      </c>
      <c r="O170" s="337">
        <v>0</v>
      </c>
      <c r="P170" s="337">
        <v>0</v>
      </c>
      <c r="Q170" s="337">
        <v>0</v>
      </c>
      <c r="R170" s="337">
        <v>0</v>
      </c>
      <c r="S170" s="337">
        <v>0</v>
      </c>
      <c r="T170" s="337">
        <v>0</v>
      </c>
      <c r="U170" s="337">
        <f t="shared" si="12"/>
        <v>12</v>
      </c>
      <c r="V170" s="338">
        <f t="shared" si="16"/>
        <v>0.66666666666666663</v>
      </c>
    </row>
    <row r="171" spans="1:22">
      <c r="A171" s="126" t="s">
        <v>774</v>
      </c>
      <c r="B171" s="126" t="s">
        <v>421</v>
      </c>
      <c r="C171" s="337">
        <v>0</v>
      </c>
      <c r="D171" s="337">
        <v>12</v>
      </c>
      <c r="E171" s="337">
        <v>0</v>
      </c>
      <c r="F171" s="337">
        <v>0</v>
      </c>
      <c r="G171" s="337">
        <v>0</v>
      </c>
      <c r="H171" s="337">
        <v>0</v>
      </c>
      <c r="I171" s="337">
        <v>0</v>
      </c>
      <c r="J171" s="337">
        <v>0</v>
      </c>
      <c r="K171" s="337">
        <v>0</v>
      </c>
      <c r="L171" s="337">
        <v>0</v>
      </c>
      <c r="M171" s="337">
        <v>0</v>
      </c>
      <c r="N171" s="337">
        <v>0</v>
      </c>
      <c r="O171" s="337">
        <v>0</v>
      </c>
      <c r="P171" s="337">
        <v>0</v>
      </c>
      <c r="Q171" s="337">
        <v>0</v>
      </c>
      <c r="R171" s="337">
        <v>0</v>
      </c>
      <c r="S171" s="337">
        <v>0</v>
      </c>
      <c r="T171" s="337">
        <v>0</v>
      </c>
      <c r="U171" s="337">
        <f t="shared" si="12"/>
        <v>12</v>
      </c>
      <c r="V171" s="338">
        <f t="shared" si="16"/>
        <v>0.66666666666666663</v>
      </c>
    </row>
    <row r="172" spans="1:22">
      <c r="A172" s="412"/>
      <c r="B172" s="413" t="s">
        <v>102</v>
      </c>
      <c r="C172" s="414">
        <f t="shared" si="14"/>
        <v>0</v>
      </c>
      <c r="D172" s="414">
        <f t="shared" si="14"/>
        <v>53</v>
      </c>
      <c r="E172" s="414">
        <f t="shared" si="14"/>
        <v>65</v>
      </c>
      <c r="F172" s="414">
        <f t="shared" si="14"/>
        <v>0</v>
      </c>
      <c r="G172" s="414">
        <f t="shared" si="14"/>
        <v>0</v>
      </c>
      <c r="H172" s="414">
        <f t="shared" si="14"/>
        <v>0</v>
      </c>
      <c r="I172" s="414">
        <f t="shared" si="14"/>
        <v>3</v>
      </c>
      <c r="J172" s="414">
        <f t="shared" si="14"/>
        <v>0</v>
      </c>
      <c r="K172" s="414">
        <f t="shared" si="14"/>
        <v>0</v>
      </c>
      <c r="L172" s="414">
        <f t="shared" si="14"/>
        <v>13</v>
      </c>
      <c r="M172" s="414">
        <f t="shared" si="14"/>
        <v>0</v>
      </c>
      <c r="N172" s="414">
        <f t="shared" si="14"/>
        <v>0</v>
      </c>
      <c r="O172" s="414">
        <f t="shared" si="14"/>
        <v>0</v>
      </c>
      <c r="P172" s="414">
        <f t="shared" si="14"/>
        <v>0</v>
      </c>
      <c r="Q172" s="414">
        <f t="shared" si="14"/>
        <v>0</v>
      </c>
      <c r="R172" s="414">
        <f t="shared" si="14"/>
        <v>0</v>
      </c>
      <c r="S172" s="414">
        <f>SUM(S156:S171)</f>
        <v>0</v>
      </c>
      <c r="T172" s="414">
        <f t="shared" si="14"/>
        <v>0</v>
      </c>
      <c r="U172" s="414">
        <f t="shared" si="12"/>
        <v>134</v>
      </c>
      <c r="V172" s="415">
        <f>SUM(AVERAGE(C172:T172))</f>
        <v>7.4444444444444446</v>
      </c>
    </row>
    <row r="173" spans="1:22">
      <c r="A173" s="259"/>
      <c r="B173" s="259"/>
      <c r="C173" s="337" t="s">
        <v>739</v>
      </c>
      <c r="D173" s="337" t="s">
        <v>740</v>
      </c>
      <c r="E173" s="337" t="s">
        <v>741</v>
      </c>
      <c r="F173" s="337" t="s">
        <v>742</v>
      </c>
      <c r="G173" s="337" t="s">
        <v>743</v>
      </c>
      <c r="H173" s="337" t="s">
        <v>744</v>
      </c>
      <c r="I173" s="337" t="s">
        <v>745</v>
      </c>
      <c r="J173" s="337" t="s">
        <v>746</v>
      </c>
      <c r="K173" s="337" t="s">
        <v>747</v>
      </c>
      <c r="L173" s="337" t="s">
        <v>748</v>
      </c>
      <c r="M173" s="337" t="s">
        <v>749</v>
      </c>
      <c r="N173" s="337" t="s">
        <v>750</v>
      </c>
      <c r="O173" s="337" t="s">
        <v>751</v>
      </c>
      <c r="P173" s="337" t="s">
        <v>752</v>
      </c>
      <c r="Q173" s="337" t="s">
        <v>753</v>
      </c>
      <c r="R173" s="337" t="s">
        <v>754</v>
      </c>
      <c r="S173" s="337" t="s">
        <v>17</v>
      </c>
      <c r="T173" s="337" t="s">
        <v>756</v>
      </c>
      <c r="U173" s="337" t="s">
        <v>49</v>
      </c>
      <c r="V173" s="338" t="s">
        <v>757</v>
      </c>
    </row>
    <row r="174" spans="1:22">
      <c r="A174" s="416"/>
      <c r="B174" s="417" t="s">
        <v>810</v>
      </c>
      <c r="C174" s="418"/>
      <c r="D174" s="418"/>
      <c r="E174" s="419"/>
      <c r="F174" s="419"/>
      <c r="G174" s="419"/>
      <c r="H174" s="419"/>
      <c r="I174" s="419"/>
      <c r="J174" s="419"/>
      <c r="K174" s="419"/>
      <c r="L174" s="419"/>
      <c r="M174" s="419"/>
      <c r="N174" s="419"/>
      <c r="O174" s="419"/>
      <c r="P174" s="419"/>
      <c r="Q174" s="419"/>
      <c r="R174" s="419"/>
      <c r="S174" s="419"/>
      <c r="T174" s="419"/>
      <c r="U174" s="419"/>
      <c r="V174" s="420"/>
    </row>
    <row r="175" spans="1:22">
      <c r="A175" s="126" t="s">
        <v>759</v>
      </c>
      <c r="B175" s="347" t="s">
        <v>258</v>
      </c>
      <c r="C175" s="337">
        <v>0</v>
      </c>
      <c r="D175" s="337">
        <v>6</v>
      </c>
      <c r="E175" s="337">
        <v>6</v>
      </c>
      <c r="F175" s="337">
        <v>0</v>
      </c>
      <c r="G175" s="337">
        <v>9</v>
      </c>
      <c r="H175" s="337">
        <v>0</v>
      </c>
      <c r="I175" s="337">
        <v>0</v>
      </c>
      <c r="J175" s="337">
        <v>0</v>
      </c>
      <c r="K175" s="337">
        <v>0</v>
      </c>
      <c r="L175" s="337">
        <v>0</v>
      </c>
      <c r="M175" s="337">
        <v>0</v>
      </c>
      <c r="N175" s="337">
        <v>0</v>
      </c>
      <c r="O175" s="337">
        <v>0</v>
      </c>
      <c r="P175" s="337">
        <v>0</v>
      </c>
      <c r="Q175" s="337">
        <v>0</v>
      </c>
      <c r="R175" s="337">
        <v>0</v>
      </c>
      <c r="S175" s="337">
        <v>3</v>
      </c>
      <c r="T175" s="337">
        <v>0</v>
      </c>
      <c r="U175" s="337">
        <f t="shared" si="12"/>
        <v>24</v>
      </c>
      <c r="V175" s="338">
        <f t="shared" ref="V175:V190" si="17">U175/18</f>
        <v>1.3333333333333333</v>
      </c>
    </row>
    <row r="176" spans="1:22">
      <c r="A176" s="126" t="s">
        <v>760</v>
      </c>
      <c r="B176" s="347" t="s">
        <v>811</v>
      </c>
      <c r="C176" s="337">
        <v>0</v>
      </c>
      <c r="D176" s="337">
        <v>9</v>
      </c>
      <c r="E176" s="337">
        <v>3</v>
      </c>
      <c r="F176" s="337">
        <v>0</v>
      </c>
      <c r="G176" s="337">
        <v>6</v>
      </c>
      <c r="H176" s="337">
        <v>0</v>
      </c>
      <c r="I176" s="337">
        <v>0</v>
      </c>
      <c r="J176" s="337">
        <v>0</v>
      </c>
      <c r="K176" s="337">
        <v>0</v>
      </c>
      <c r="L176" s="337">
        <v>0</v>
      </c>
      <c r="M176" s="337">
        <v>0</v>
      </c>
      <c r="N176" s="337">
        <v>0</v>
      </c>
      <c r="O176" s="337">
        <v>0</v>
      </c>
      <c r="P176" s="337">
        <v>0</v>
      </c>
      <c r="Q176" s="337">
        <v>0</v>
      </c>
      <c r="R176" s="337">
        <v>0</v>
      </c>
      <c r="S176" s="337">
        <v>0</v>
      </c>
      <c r="T176" s="337">
        <v>0</v>
      </c>
      <c r="U176" s="337">
        <f t="shared" si="12"/>
        <v>18</v>
      </c>
      <c r="V176" s="338">
        <f t="shared" si="17"/>
        <v>1</v>
      </c>
    </row>
    <row r="177" spans="1:22">
      <c r="A177" s="126" t="s">
        <v>761</v>
      </c>
      <c r="B177" s="347" t="s">
        <v>138</v>
      </c>
      <c r="C177" s="337">
        <v>0</v>
      </c>
      <c r="D177" s="337">
        <v>3</v>
      </c>
      <c r="E177" s="337">
        <v>3</v>
      </c>
      <c r="F177" s="337">
        <v>0</v>
      </c>
      <c r="G177" s="337">
        <v>0</v>
      </c>
      <c r="H177" s="337">
        <v>0</v>
      </c>
      <c r="I177" s="337">
        <v>0</v>
      </c>
      <c r="J177" s="337">
        <v>0</v>
      </c>
      <c r="K177" s="337">
        <v>0</v>
      </c>
      <c r="L177" s="337">
        <v>0</v>
      </c>
      <c r="M177" s="337">
        <v>0</v>
      </c>
      <c r="N177" s="337">
        <v>0</v>
      </c>
      <c r="O177" s="337">
        <v>0</v>
      </c>
      <c r="P177" s="337">
        <v>0</v>
      </c>
      <c r="Q177" s="337">
        <v>0</v>
      </c>
      <c r="R177" s="337">
        <v>0</v>
      </c>
      <c r="S177" s="337">
        <v>0</v>
      </c>
      <c r="T177" s="337">
        <v>0</v>
      </c>
      <c r="U177" s="337">
        <f t="shared" si="12"/>
        <v>6</v>
      </c>
      <c r="V177" s="338">
        <f t="shared" si="17"/>
        <v>0.33333333333333331</v>
      </c>
    </row>
    <row r="178" spans="1:22">
      <c r="A178" s="126" t="s">
        <v>762</v>
      </c>
      <c r="B178" s="347" t="s">
        <v>142</v>
      </c>
      <c r="C178" s="337">
        <v>6</v>
      </c>
      <c r="D178" s="337">
        <v>6</v>
      </c>
      <c r="E178" s="337">
        <v>0</v>
      </c>
      <c r="F178" s="337">
        <v>0</v>
      </c>
      <c r="G178" s="337">
        <v>0</v>
      </c>
      <c r="H178" s="337">
        <v>0</v>
      </c>
      <c r="I178" s="337">
        <v>0</v>
      </c>
      <c r="J178" s="337">
        <v>0</v>
      </c>
      <c r="K178" s="337">
        <v>0</v>
      </c>
      <c r="L178" s="337">
        <v>0</v>
      </c>
      <c r="M178" s="337">
        <v>0</v>
      </c>
      <c r="N178" s="337">
        <v>0</v>
      </c>
      <c r="O178" s="337">
        <v>0</v>
      </c>
      <c r="P178" s="337">
        <v>0</v>
      </c>
      <c r="Q178" s="337">
        <v>0</v>
      </c>
      <c r="R178" s="337">
        <v>0</v>
      </c>
      <c r="S178" s="337">
        <v>0</v>
      </c>
      <c r="T178" s="337">
        <v>0</v>
      </c>
      <c r="U178" s="337">
        <f t="shared" si="12"/>
        <v>12</v>
      </c>
      <c r="V178" s="338">
        <f t="shared" si="17"/>
        <v>0.66666666666666663</v>
      </c>
    </row>
    <row r="179" spans="1:22">
      <c r="A179" s="126" t="s">
        <v>763</v>
      </c>
      <c r="B179" s="347" t="s">
        <v>146</v>
      </c>
      <c r="C179" s="337">
        <v>0</v>
      </c>
      <c r="D179" s="337">
        <v>6</v>
      </c>
      <c r="E179" s="337">
        <v>6</v>
      </c>
      <c r="F179" s="337">
        <v>0</v>
      </c>
      <c r="G179" s="337">
        <v>0</v>
      </c>
      <c r="H179" s="337">
        <v>0</v>
      </c>
      <c r="I179" s="337">
        <v>0</v>
      </c>
      <c r="J179" s="337">
        <v>0</v>
      </c>
      <c r="K179" s="337">
        <v>0</v>
      </c>
      <c r="L179" s="337">
        <v>0</v>
      </c>
      <c r="M179" s="337">
        <v>0</v>
      </c>
      <c r="N179" s="337">
        <v>0</v>
      </c>
      <c r="O179" s="337">
        <v>0</v>
      </c>
      <c r="P179" s="337">
        <v>0</v>
      </c>
      <c r="Q179" s="337">
        <v>0</v>
      </c>
      <c r="R179" s="337">
        <v>0</v>
      </c>
      <c r="S179" s="337">
        <v>0</v>
      </c>
      <c r="T179" s="337">
        <v>0</v>
      </c>
      <c r="U179" s="337">
        <f t="shared" si="12"/>
        <v>12</v>
      </c>
      <c r="V179" s="338">
        <f t="shared" si="17"/>
        <v>0.66666666666666663</v>
      </c>
    </row>
    <row r="180" spans="1:22">
      <c r="A180" s="126" t="s">
        <v>764</v>
      </c>
      <c r="B180" s="347" t="s">
        <v>560</v>
      </c>
      <c r="C180" s="337">
        <v>0</v>
      </c>
      <c r="D180" s="337">
        <v>6</v>
      </c>
      <c r="E180" s="337">
        <v>0</v>
      </c>
      <c r="F180" s="337">
        <v>0</v>
      </c>
      <c r="G180" s="337">
        <v>0</v>
      </c>
      <c r="H180" s="337">
        <v>0</v>
      </c>
      <c r="I180" s="337">
        <v>0</v>
      </c>
      <c r="J180" s="337">
        <v>0</v>
      </c>
      <c r="K180" s="337">
        <v>0</v>
      </c>
      <c r="L180" s="337">
        <v>0</v>
      </c>
      <c r="M180" s="337">
        <v>0</v>
      </c>
      <c r="N180" s="337">
        <v>0</v>
      </c>
      <c r="O180" s="337">
        <v>0</v>
      </c>
      <c r="P180" s="337">
        <v>0</v>
      </c>
      <c r="Q180" s="337">
        <v>0</v>
      </c>
      <c r="R180" s="337">
        <v>0</v>
      </c>
      <c r="S180" s="337">
        <v>0</v>
      </c>
      <c r="T180" s="337">
        <v>0</v>
      </c>
      <c r="U180" s="337">
        <f t="shared" si="12"/>
        <v>6</v>
      </c>
      <c r="V180" s="338">
        <f t="shared" si="17"/>
        <v>0.33333333333333331</v>
      </c>
    </row>
    <row r="181" spans="1:22">
      <c r="A181" s="126" t="s">
        <v>765</v>
      </c>
      <c r="B181" s="347" t="s">
        <v>612</v>
      </c>
      <c r="C181" s="337">
        <v>0</v>
      </c>
      <c r="D181" s="337">
        <v>6</v>
      </c>
      <c r="E181" s="337">
        <v>0</v>
      </c>
      <c r="F181" s="337">
        <v>0</v>
      </c>
      <c r="G181" s="337">
        <v>0</v>
      </c>
      <c r="H181" s="337">
        <v>0</v>
      </c>
      <c r="I181" s="337">
        <v>0</v>
      </c>
      <c r="J181" s="337">
        <v>0</v>
      </c>
      <c r="K181" s="337">
        <v>0</v>
      </c>
      <c r="L181" s="337">
        <v>0</v>
      </c>
      <c r="M181" s="337">
        <v>0</v>
      </c>
      <c r="N181" s="337">
        <v>0</v>
      </c>
      <c r="O181" s="337">
        <v>0</v>
      </c>
      <c r="P181" s="337">
        <v>0</v>
      </c>
      <c r="Q181" s="337">
        <v>0</v>
      </c>
      <c r="R181" s="337">
        <v>0</v>
      </c>
      <c r="S181" s="337">
        <v>0</v>
      </c>
      <c r="T181" s="337">
        <v>0</v>
      </c>
      <c r="U181" s="337">
        <f t="shared" si="12"/>
        <v>6</v>
      </c>
      <c r="V181" s="338">
        <f t="shared" si="17"/>
        <v>0.33333333333333331</v>
      </c>
    </row>
    <row r="182" spans="1:22">
      <c r="A182" s="126" t="s">
        <v>766</v>
      </c>
      <c r="B182" s="347" t="s">
        <v>150</v>
      </c>
      <c r="C182" s="337">
        <v>0</v>
      </c>
      <c r="D182" s="337">
        <v>9</v>
      </c>
      <c r="E182" s="337">
        <v>3</v>
      </c>
      <c r="F182" s="337">
        <v>0</v>
      </c>
      <c r="G182" s="337">
        <v>0</v>
      </c>
      <c r="H182" s="337">
        <v>0</v>
      </c>
      <c r="I182" s="337">
        <v>3</v>
      </c>
      <c r="J182" s="337">
        <v>0</v>
      </c>
      <c r="K182" s="337">
        <v>0</v>
      </c>
      <c r="L182" s="337">
        <v>0</v>
      </c>
      <c r="M182" s="337">
        <v>0</v>
      </c>
      <c r="N182" s="337">
        <v>0</v>
      </c>
      <c r="O182" s="337">
        <v>0</v>
      </c>
      <c r="P182" s="337">
        <v>0</v>
      </c>
      <c r="Q182" s="337">
        <v>0</v>
      </c>
      <c r="R182" s="337">
        <v>0</v>
      </c>
      <c r="S182" s="337">
        <v>0</v>
      </c>
      <c r="T182" s="337">
        <v>0</v>
      </c>
      <c r="U182" s="337">
        <f t="shared" ref="U182:U190" si="18">SUM(C182:T182)</f>
        <v>15</v>
      </c>
      <c r="V182" s="338">
        <f t="shared" si="17"/>
        <v>0.83333333333333337</v>
      </c>
    </row>
    <row r="183" spans="1:22">
      <c r="A183" s="126" t="s">
        <v>767</v>
      </c>
      <c r="B183" s="347" t="s">
        <v>154</v>
      </c>
      <c r="C183" s="337">
        <v>0</v>
      </c>
      <c r="D183" s="337">
        <v>3</v>
      </c>
      <c r="E183" s="337">
        <v>6</v>
      </c>
      <c r="F183" s="337">
        <v>0</v>
      </c>
      <c r="G183" s="337">
        <v>0</v>
      </c>
      <c r="H183" s="337">
        <v>0</v>
      </c>
      <c r="I183" s="337">
        <v>0</v>
      </c>
      <c r="J183" s="337">
        <v>0</v>
      </c>
      <c r="K183" s="337">
        <v>0</v>
      </c>
      <c r="L183" s="337">
        <v>0</v>
      </c>
      <c r="M183" s="337">
        <v>0</v>
      </c>
      <c r="N183" s="337">
        <v>0</v>
      </c>
      <c r="O183" s="337">
        <v>0</v>
      </c>
      <c r="P183" s="337">
        <v>0</v>
      </c>
      <c r="Q183" s="337">
        <v>0</v>
      </c>
      <c r="R183" s="337">
        <v>0</v>
      </c>
      <c r="S183" s="337">
        <v>0</v>
      </c>
      <c r="T183" s="337">
        <v>0</v>
      </c>
      <c r="U183" s="337">
        <f t="shared" si="18"/>
        <v>9</v>
      </c>
      <c r="V183" s="338">
        <f t="shared" si="17"/>
        <v>0.5</v>
      </c>
    </row>
    <row r="184" spans="1:22">
      <c r="A184" s="126" t="s">
        <v>768</v>
      </c>
      <c r="B184" s="347" t="s">
        <v>365</v>
      </c>
      <c r="C184" s="337">
        <v>0</v>
      </c>
      <c r="D184" s="337">
        <v>0</v>
      </c>
      <c r="E184" s="337">
        <v>0</v>
      </c>
      <c r="F184" s="337">
        <v>0</v>
      </c>
      <c r="G184" s="337">
        <v>3</v>
      </c>
      <c r="H184" s="337">
        <v>0</v>
      </c>
      <c r="I184" s="337">
        <v>0</v>
      </c>
      <c r="J184" s="337">
        <v>3</v>
      </c>
      <c r="K184" s="337">
        <v>0</v>
      </c>
      <c r="L184" s="337">
        <v>0</v>
      </c>
      <c r="M184" s="337">
        <v>0</v>
      </c>
      <c r="N184" s="337">
        <v>0</v>
      </c>
      <c r="O184" s="337">
        <v>0</v>
      </c>
      <c r="P184" s="337">
        <v>0</v>
      </c>
      <c r="Q184" s="337">
        <v>0</v>
      </c>
      <c r="R184" s="337">
        <v>0</v>
      </c>
      <c r="S184" s="337">
        <v>0</v>
      </c>
      <c r="T184" s="337">
        <v>0</v>
      </c>
      <c r="U184" s="337">
        <f t="shared" si="18"/>
        <v>6</v>
      </c>
      <c r="V184" s="338">
        <f t="shared" si="17"/>
        <v>0.33333333333333331</v>
      </c>
    </row>
    <row r="185" spans="1:22">
      <c r="A185" s="126" t="s">
        <v>769</v>
      </c>
      <c r="B185" s="347" t="s">
        <v>1390</v>
      </c>
      <c r="C185" s="337">
        <v>0</v>
      </c>
      <c r="D185" s="337">
        <v>0</v>
      </c>
      <c r="E185" s="337">
        <v>0</v>
      </c>
      <c r="F185" s="337">
        <v>0</v>
      </c>
      <c r="G185" s="337">
        <v>0</v>
      </c>
      <c r="H185" s="337">
        <v>0</v>
      </c>
      <c r="I185" s="337">
        <v>0</v>
      </c>
      <c r="J185" s="337">
        <v>0</v>
      </c>
      <c r="K185" s="337">
        <v>0</v>
      </c>
      <c r="L185" s="337">
        <v>0</v>
      </c>
      <c r="M185" s="337">
        <v>0</v>
      </c>
      <c r="N185" s="337">
        <v>0</v>
      </c>
      <c r="O185" s="337">
        <v>0</v>
      </c>
      <c r="P185" s="337">
        <v>0</v>
      </c>
      <c r="Q185" s="337">
        <v>0</v>
      </c>
      <c r="R185" s="337">
        <v>0</v>
      </c>
      <c r="S185" s="337">
        <v>0</v>
      </c>
      <c r="T185" s="337">
        <v>0</v>
      </c>
      <c r="U185" s="337">
        <f t="shared" si="18"/>
        <v>0</v>
      </c>
      <c r="V185" s="338">
        <f t="shared" si="17"/>
        <v>0</v>
      </c>
    </row>
    <row r="186" spans="1:22">
      <c r="A186" s="126" t="s">
        <v>770</v>
      </c>
      <c r="B186" s="347" t="s">
        <v>812</v>
      </c>
      <c r="C186" s="337">
        <v>0</v>
      </c>
      <c r="D186" s="337">
        <v>0</v>
      </c>
      <c r="E186" s="337">
        <v>0</v>
      </c>
      <c r="F186" s="337">
        <v>0</v>
      </c>
      <c r="G186" s="337">
        <v>0</v>
      </c>
      <c r="H186" s="337">
        <v>0</v>
      </c>
      <c r="I186" s="337">
        <v>0</v>
      </c>
      <c r="J186" s="337">
        <v>0</v>
      </c>
      <c r="K186" s="337">
        <v>0</v>
      </c>
      <c r="L186" s="337">
        <v>0</v>
      </c>
      <c r="M186" s="337">
        <v>0</v>
      </c>
      <c r="N186" s="337">
        <v>0</v>
      </c>
      <c r="O186" s="337">
        <v>0</v>
      </c>
      <c r="P186" s="337">
        <v>0</v>
      </c>
      <c r="Q186" s="337">
        <v>0</v>
      </c>
      <c r="R186" s="337">
        <v>0</v>
      </c>
      <c r="S186" s="337">
        <v>0</v>
      </c>
      <c r="T186" s="337">
        <v>0</v>
      </c>
      <c r="U186" s="337">
        <f t="shared" si="18"/>
        <v>0</v>
      </c>
      <c r="V186" s="338">
        <f t="shared" si="17"/>
        <v>0</v>
      </c>
    </row>
    <row r="187" spans="1:22">
      <c r="A187" s="126" t="s">
        <v>771</v>
      </c>
      <c r="B187" s="347" t="s">
        <v>162</v>
      </c>
      <c r="C187" s="337">
        <v>0</v>
      </c>
      <c r="D187" s="337">
        <v>7</v>
      </c>
      <c r="E187" s="337">
        <v>4</v>
      </c>
      <c r="F187" s="337">
        <v>0</v>
      </c>
      <c r="G187" s="337">
        <v>0</v>
      </c>
      <c r="H187" s="337">
        <v>0</v>
      </c>
      <c r="I187" s="337">
        <v>0</v>
      </c>
      <c r="J187" s="337">
        <v>0</v>
      </c>
      <c r="K187" s="337">
        <v>0</v>
      </c>
      <c r="L187" s="337">
        <v>0</v>
      </c>
      <c r="M187" s="337">
        <v>0</v>
      </c>
      <c r="N187" s="337">
        <v>0</v>
      </c>
      <c r="O187" s="337">
        <v>0</v>
      </c>
      <c r="P187" s="337">
        <v>0</v>
      </c>
      <c r="Q187" s="337">
        <v>0</v>
      </c>
      <c r="R187" s="337">
        <v>0</v>
      </c>
      <c r="S187" s="337">
        <v>0</v>
      </c>
      <c r="T187" s="337">
        <v>0</v>
      </c>
      <c r="U187" s="337">
        <f t="shared" si="18"/>
        <v>11</v>
      </c>
      <c r="V187" s="338">
        <f t="shared" si="17"/>
        <v>0.61111111111111116</v>
      </c>
    </row>
    <row r="188" spans="1:22">
      <c r="A188" s="126" t="s">
        <v>772</v>
      </c>
      <c r="B188" s="347" t="s">
        <v>655</v>
      </c>
      <c r="C188" s="337">
        <v>0</v>
      </c>
      <c r="D188" s="337">
        <v>3</v>
      </c>
      <c r="E188" s="337">
        <v>7</v>
      </c>
      <c r="F188" s="337">
        <v>0</v>
      </c>
      <c r="G188" s="337">
        <v>0</v>
      </c>
      <c r="H188" s="337">
        <v>0</v>
      </c>
      <c r="I188" s="337">
        <v>0</v>
      </c>
      <c r="J188" s="337">
        <v>0</v>
      </c>
      <c r="K188" s="337">
        <v>0</v>
      </c>
      <c r="L188" s="337">
        <v>0</v>
      </c>
      <c r="M188" s="337">
        <v>0</v>
      </c>
      <c r="N188" s="337">
        <v>0</v>
      </c>
      <c r="O188" s="337">
        <v>0</v>
      </c>
      <c r="P188" s="337">
        <v>0</v>
      </c>
      <c r="Q188" s="337">
        <v>0</v>
      </c>
      <c r="R188" s="337">
        <v>0</v>
      </c>
      <c r="S188" s="337">
        <v>0</v>
      </c>
      <c r="T188" s="337">
        <v>0</v>
      </c>
      <c r="U188" s="337">
        <f t="shared" si="18"/>
        <v>10</v>
      </c>
      <c r="V188" s="338">
        <f t="shared" si="17"/>
        <v>0.55555555555555558</v>
      </c>
    </row>
    <row r="189" spans="1:22">
      <c r="A189" s="126" t="s">
        <v>773</v>
      </c>
      <c r="B189" s="347" t="s">
        <v>166</v>
      </c>
      <c r="C189" s="337">
        <v>0</v>
      </c>
      <c r="D189" s="337">
        <v>0</v>
      </c>
      <c r="E189" s="337">
        <v>0</v>
      </c>
      <c r="F189" s="337">
        <v>0</v>
      </c>
      <c r="G189" s="337">
        <v>0</v>
      </c>
      <c r="H189" s="337">
        <v>0</v>
      </c>
      <c r="I189" s="337">
        <v>0</v>
      </c>
      <c r="J189" s="337">
        <v>0</v>
      </c>
      <c r="K189" s="337">
        <v>0</v>
      </c>
      <c r="L189" s="337">
        <v>0</v>
      </c>
      <c r="M189" s="337">
        <v>0</v>
      </c>
      <c r="N189" s="337">
        <v>0</v>
      </c>
      <c r="O189" s="337">
        <v>0</v>
      </c>
      <c r="P189" s="337">
        <v>0</v>
      </c>
      <c r="Q189" s="337">
        <v>0</v>
      </c>
      <c r="R189" s="337">
        <v>0</v>
      </c>
      <c r="S189" s="337">
        <v>0</v>
      </c>
      <c r="T189" s="337">
        <v>0</v>
      </c>
      <c r="U189" s="337">
        <f t="shared" si="18"/>
        <v>0</v>
      </c>
      <c r="V189" s="338">
        <f t="shared" si="17"/>
        <v>0</v>
      </c>
    </row>
    <row r="190" spans="1:22">
      <c r="A190" s="126" t="s">
        <v>774</v>
      </c>
      <c r="B190" s="347" t="s">
        <v>263</v>
      </c>
      <c r="C190" s="337">
        <v>0</v>
      </c>
      <c r="D190" s="337">
        <v>0</v>
      </c>
      <c r="E190" s="337">
        <v>24</v>
      </c>
      <c r="F190" s="337">
        <v>0</v>
      </c>
      <c r="G190" s="337">
        <v>0</v>
      </c>
      <c r="H190" s="337">
        <v>0</v>
      </c>
      <c r="I190" s="337">
        <v>0</v>
      </c>
      <c r="J190" s="337">
        <v>0</v>
      </c>
      <c r="K190" s="337">
        <v>0</v>
      </c>
      <c r="L190" s="337">
        <v>0</v>
      </c>
      <c r="M190" s="337">
        <v>0</v>
      </c>
      <c r="N190" s="337">
        <v>0</v>
      </c>
      <c r="O190" s="337">
        <v>0</v>
      </c>
      <c r="P190" s="337">
        <v>0</v>
      </c>
      <c r="Q190" s="337">
        <v>0</v>
      </c>
      <c r="R190" s="337">
        <v>0</v>
      </c>
      <c r="S190" s="337">
        <v>0</v>
      </c>
      <c r="T190" s="337">
        <v>0</v>
      </c>
      <c r="U190" s="337">
        <f t="shared" si="18"/>
        <v>24</v>
      </c>
      <c r="V190" s="338">
        <f t="shared" si="17"/>
        <v>1.3333333333333333</v>
      </c>
    </row>
    <row r="191" spans="1:22">
      <c r="A191" s="421"/>
      <c r="B191" s="422" t="s">
        <v>102</v>
      </c>
      <c r="C191" s="423">
        <f t="shared" si="14"/>
        <v>6</v>
      </c>
      <c r="D191" s="423">
        <f t="shared" si="14"/>
        <v>64</v>
      </c>
      <c r="E191" s="423">
        <f t="shared" si="14"/>
        <v>62</v>
      </c>
      <c r="F191" s="423">
        <f t="shared" si="14"/>
        <v>0</v>
      </c>
      <c r="G191" s="423">
        <f t="shared" si="14"/>
        <v>18</v>
      </c>
      <c r="H191" s="423">
        <f t="shared" si="14"/>
        <v>0</v>
      </c>
      <c r="I191" s="423">
        <f t="shared" si="14"/>
        <v>3</v>
      </c>
      <c r="J191" s="423">
        <f t="shared" si="14"/>
        <v>3</v>
      </c>
      <c r="K191" s="423">
        <f t="shared" si="14"/>
        <v>0</v>
      </c>
      <c r="L191" s="423">
        <f t="shared" si="14"/>
        <v>0</v>
      </c>
      <c r="M191" s="423">
        <f t="shared" si="14"/>
        <v>0</v>
      </c>
      <c r="N191" s="423">
        <f t="shared" si="14"/>
        <v>0</v>
      </c>
      <c r="O191" s="423">
        <f t="shared" si="14"/>
        <v>0</v>
      </c>
      <c r="P191" s="423">
        <f t="shared" si="14"/>
        <v>0</v>
      </c>
      <c r="Q191" s="423">
        <f t="shared" si="14"/>
        <v>0</v>
      </c>
      <c r="R191" s="423">
        <f t="shared" si="14"/>
        <v>0</v>
      </c>
      <c r="S191" s="423">
        <f>SUM(S175:S190)</f>
        <v>3</v>
      </c>
      <c r="T191" s="423">
        <f t="shared" si="14"/>
        <v>0</v>
      </c>
      <c r="U191" s="423">
        <f>SUM(U175:U190)</f>
        <v>159</v>
      </c>
      <c r="V191" s="424">
        <f>SUM(AVERAGE(C191:T191))</f>
        <v>8.8333333333333339</v>
      </c>
    </row>
    <row r="192" spans="1:22">
      <c r="A192" s="259"/>
      <c r="B192" s="259"/>
      <c r="C192" s="337" t="s">
        <v>739</v>
      </c>
      <c r="D192" s="337" t="s">
        <v>740</v>
      </c>
      <c r="E192" s="337" t="s">
        <v>741</v>
      </c>
      <c r="F192" s="337" t="s">
        <v>742</v>
      </c>
      <c r="G192" s="337" t="s">
        <v>743</v>
      </c>
      <c r="H192" s="337" t="s">
        <v>744</v>
      </c>
      <c r="I192" s="337" t="s">
        <v>745</v>
      </c>
      <c r="J192" s="337" t="s">
        <v>746</v>
      </c>
      <c r="K192" s="337" t="s">
        <v>747</v>
      </c>
      <c r="L192" s="337" t="s">
        <v>748</v>
      </c>
      <c r="M192" s="337" t="s">
        <v>749</v>
      </c>
      <c r="N192" s="337" t="s">
        <v>750</v>
      </c>
      <c r="O192" s="337" t="s">
        <v>751</v>
      </c>
      <c r="P192" s="337" t="s">
        <v>752</v>
      </c>
      <c r="Q192" s="337" t="s">
        <v>753</v>
      </c>
      <c r="R192" s="337" t="s">
        <v>754</v>
      </c>
      <c r="S192" s="337" t="s">
        <v>755</v>
      </c>
      <c r="T192" s="337" t="s">
        <v>756</v>
      </c>
      <c r="U192" s="337" t="s">
        <v>49</v>
      </c>
      <c r="V192" s="338" t="s">
        <v>757</v>
      </c>
    </row>
    <row r="193" spans="1:22">
      <c r="A193" s="425"/>
      <c r="B193" s="426" t="s">
        <v>813</v>
      </c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7"/>
      <c r="N193" s="427"/>
      <c r="O193" s="427"/>
      <c r="P193" s="427"/>
      <c r="Q193" s="427"/>
      <c r="R193" s="427"/>
      <c r="S193" s="427"/>
      <c r="T193" s="427"/>
      <c r="U193" s="427"/>
      <c r="V193" s="428"/>
    </row>
    <row r="194" spans="1:22">
      <c r="A194" s="126" t="s">
        <v>759</v>
      </c>
      <c r="B194" s="317" t="s">
        <v>169</v>
      </c>
      <c r="C194" s="337">
        <v>0</v>
      </c>
      <c r="D194" s="337">
        <v>3</v>
      </c>
      <c r="E194" s="337">
        <v>0</v>
      </c>
      <c r="F194" s="337">
        <v>0</v>
      </c>
      <c r="G194" s="337">
        <v>0</v>
      </c>
      <c r="H194" s="337">
        <v>0</v>
      </c>
      <c r="I194" s="337">
        <v>0</v>
      </c>
      <c r="J194" s="337">
        <v>0</v>
      </c>
      <c r="K194" s="337">
        <v>0</v>
      </c>
      <c r="L194" s="337">
        <v>0</v>
      </c>
      <c r="M194" s="337">
        <v>0</v>
      </c>
      <c r="N194" s="337">
        <v>0</v>
      </c>
      <c r="O194" s="337">
        <v>0</v>
      </c>
      <c r="P194" s="337">
        <v>0</v>
      </c>
      <c r="Q194" s="337">
        <v>0</v>
      </c>
      <c r="R194" s="337">
        <v>0</v>
      </c>
      <c r="S194" s="337">
        <v>0</v>
      </c>
      <c r="T194" s="337">
        <v>0</v>
      </c>
      <c r="U194" s="337">
        <f t="shared" ref="U194:U257" si="19">SUM(C194:T194)</f>
        <v>3</v>
      </c>
      <c r="V194" s="338">
        <f t="shared" ref="V194:V209" si="20">U194/18</f>
        <v>0.16666666666666666</v>
      </c>
    </row>
    <row r="195" spans="1:22">
      <c r="A195" s="126" t="s">
        <v>760</v>
      </c>
      <c r="B195" s="126" t="s">
        <v>471</v>
      </c>
      <c r="C195" s="337">
        <v>0</v>
      </c>
      <c r="D195" s="337">
        <v>0</v>
      </c>
      <c r="E195" s="337">
        <v>0</v>
      </c>
      <c r="F195" s="337">
        <v>0</v>
      </c>
      <c r="G195" s="337">
        <v>0</v>
      </c>
      <c r="H195" s="337">
        <v>0</v>
      </c>
      <c r="I195" s="337">
        <v>0</v>
      </c>
      <c r="J195" s="337">
        <v>0</v>
      </c>
      <c r="K195" s="337">
        <v>0</v>
      </c>
      <c r="L195" s="337">
        <v>0</v>
      </c>
      <c r="M195" s="337">
        <v>0</v>
      </c>
      <c r="N195" s="337">
        <v>0</v>
      </c>
      <c r="O195" s="337">
        <v>0</v>
      </c>
      <c r="P195" s="337">
        <v>0</v>
      </c>
      <c r="Q195" s="337">
        <v>0</v>
      </c>
      <c r="R195" s="337">
        <v>0</v>
      </c>
      <c r="S195" s="337">
        <v>0</v>
      </c>
      <c r="T195" s="337">
        <v>0</v>
      </c>
      <c r="U195" s="337">
        <f t="shared" si="19"/>
        <v>0</v>
      </c>
      <c r="V195" s="338">
        <f t="shared" si="20"/>
        <v>0</v>
      </c>
    </row>
    <row r="196" spans="1:22">
      <c r="A196" s="126" t="s">
        <v>761</v>
      </c>
      <c r="B196" s="349" t="s">
        <v>814</v>
      </c>
      <c r="C196" s="337">
        <v>0</v>
      </c>
      <c r="D196" s="337">
        <v>12</v>
      </c>
      <c r="E196" s="337">
        <v>3</v>
      </c>
      <c r="F196" s="337">
        <v>0</v>
      </c>
      <c r="G196" s="337">
        <v>0</v>
      </c>
      <c r="H196" s="337">
        <v>0</v>
      </c>
      <c r="I196" s="337">
        <v>0</v>
      </c>
      <c r="J196" s="337">
        <v>0</v>
      </c>
      <c r="K196" s="337">
        <v>0</v>
      </c>
      <c r="L196" s="337">
        <v>0</v>
      </c>
      <c r="M196" s="337">
        <v>0</v>
      </c>
      <c r="N196" s="337">
        <v>0</v>
      </c>
      <c r="O196" s="337">
        <v>0</v>
      </c>
      <c r="P196" s="337">
        <v>0</v>
      </c>
      <c r="Q196" s="337">
        <v>0</v>
      </c>
      <c r="R196" s="337">
        <v>0</v>
      </c>
      <c r="S196" s="337">
        <v>0</v>
      </c>
      <c r="T196" s="337">
        <v>0</v>
      </c>
      <c r="U196" s="337">
        <f t="shared" si="19"/>
        <v>15</v>
      </c>
      <c r="V196" s="338">
        <f t="shared" si="20"/>
        <v>0.83333333333333337</v>
      </c>
    </row>
    <row r="197" spans="1:22">
      <c r="A197" s="126" t="s">
        <v>762</v>
      </c>
      <c r="B197" s="349" t="s">
        <v>424</v>
      </c>
      <c r="C197" s="337">
        <v>0</v>
      </c>
      <c r="D197" s="337">
        <v>6</v>
      </c>
      <c r="E197" s="337">
        <v>0</v>
      </c>
      <c r="F197" s="337">
        <v>0</v>
      </c>
      <c r="G197" s="337">
        <v>0</v>
      </c>
      <c r="H197" s="337">
        <v>0</v>
      </c>
      <c r="I197" s="337">
        <v>0</v>
      </c>
      <c r="J197" s="337">
        <v>0</v>
      </c>
      <c r="K197" s="337">
        <v>0</v>
      </c>
      <c r="L197" s="337">
        <v>0</v>
      </c>
      <c r="M197" s="337">
        <v>0</v>
      </c>
      <c r="N197" s="337">
        <v>0</v>
      </c>
      <c r="O197" s="337">
        <v>0</v>
      </c>
      <c r="P197" s="337">
        <v>0</v>
      </c>
      <c r="Q197" s="337">
        <v>0</v>
      </c>
      <c r="R197" s="337">
        <v>0</v>
      </c>
      <c r="S197" s="337">
        <v>0</v>
      </c>
      <c r="T197" s="337">
        <v>0</v>
      </c>
      <c r="U197" s="337">
        <f t="shared" si="19"/>
        <v>6</v>
      </c>
      <c r="V197" s="338">
        <f t="shared" si="20"/>
        <v>0.33333333333333331</v>
      </c>
    </row>
    <row r="198" spans="1:22">
      <c r="A198" s="126" t="s">
        <v>763</v>
      </c>
      <c r="B198" s="126" t="s">
        <v>177</v>
      </c>
      <c r="C198" s="337">
        <v>0</v>
      </c>
      <c r="D198" s="337">
        <v>0</v>
      </c>
      <c r="E198" s="337">
        <v>0</v>
      </c>
      <c r="F198" s="337">
        <v>0</v>
      </c>
      <c r="G198" s="337">
        <v>0</v>
      </c>
      <c r="H198" s="337">
        <v>0</v>
      </c>
      <c r="I198" s="337">
        <v>0</v>
      </c>
      <c r="J198" s="337">
        <v>0</v>
      </c>
      <c r="K198" s="337">
        <v>0</v>
      </c>
      <c r="L198" s="337">
        <v>0</v>
      </c>
      <c r="M198" s="337">
        <v>0</v>
      </c>
      <c r="N198" s="337">
        <v>0</v>
      </c>
      <c r="O198" s="337">
        <v>0</v>
      </c>
      <c r="P198" s="337">
        <v>0</v>
      </c>
      <c r="Q198" s="337">
        <v>0</v>
      </c>
      <c r="R198" s="337">
        <v>0</v>
      </c>
      <c r="S198" s="337">
        <v>0</v>
      </c>
      <c r="T198" s="337">
        <v>0</v>
      </c>
      <c r="U198" s="337">
        <f t="shared" si="19"/>
        <v>0</v>
      </c>
      <c r="V198" s="338">
        <f t="shared" si="20"/>
        <v>0</v>
      </c>
    </row>
    <row r="199" spans="1:22">
      <c r="A199" s="126" t="s">
        <v>764</v>
      </c>
      <c r="B199" s="349" t="s">
        <v>616</v>
      </c>
      <c r="C199" s="337">
        <v>0</v>
      </c>
      <c r="D199" s="337">
        <v>0</v>
      </c>
      <c r="E199" s="337">
        <v>0</v>
      </c>
      <c r="F199" s="337">
        <v>0</v>
      </c>
      <c r="G199" s="337">
        <v>0</v>
      </c>
      <c r="H199" s="337">
        <v>0</v>
      </c>
      <c r="I199" s="337">
        <v>0</v>
      </c>
      <c r="J199" s="337">
        <v>0</v>
      </c>
      <c r="K199" s="337">
        <v>0</v>
      </c>
      <c r="L199" s="337">
        <v>0</v>
      </c>
      <c r="M199" s="337">
        <v>0</v>
      </c>
      <c r="N199" s="337">
        <v>0</v>
      </c>
      <c r="O199" s="337">
        <v>0</v>
      </c>
      <c r="P199" s="337">
        <v>0</v>
      </c>
      <c r="Q199" s="337">
        <v>0</v>
      </c>
      <c r="R199" s="337">
        <v>0</v>
      </c>
      <c r="S199" s="337">
        <v>0</v>
      </c>
      <c r="T199" s="337">
        <v>0</v>
      </c>
      <c r="U199" s="337">
        <f t="shared" si="19"/>
        <v>0</v>
      </c>
      <c r="V199" s="338">
        <f t="shared" si="20"/>
        <v>0</v>
      </c>
    </row>
    <row r="200" spans="1:22">
      <c r="A200" s="126" t="s">
        <v>765</v>
      </c>
      <c r="B200" s="429" t="s">
        <v>656</v>
      </c>
      <c r="C200" s="337">
        <v>0</v>
      </c>
      <c r="D200" s="337">
        <v>3</v>
      </c>
      <c r="E200" s="337">
        <v>0</v>
      </c>
      <c r="F200" s="337">
        <v>0</v>
      </c>
      <c r="G200" s="337">
        <v>0</v>
      </c>
      <c r="H200" s="337">
        <v>0</v>
      </c>
      <c r="I200" s="337">
        <v>0</v>
      </c>
      <c r="J200" s="337">
        <v>0</v>
      </c>
      <c r="K200" s="337">
        <v>0</v>
      </c>
      <c r="L200" s="337">
        <v>0</v>
      </c>
      <c r="M200" s="337">
        <v>0</v>
      </c>
      <c r="N200" s="337">
        <v>0</v>
      </c>
      <c r="O200" s="337">
        <v>0</v>
      </c>
      <c r="P200" s="337">
        <v>0</v>
      </c>
      <c r="Q200" s="337">
        <v>0</v>
      </c>
      <c r="R200" s="337">
        <v>0</v>
      </c>
      <c r="S200" s="337">
        <v>0</v>
      </c>
      <c r="T200" s="337">
        <v>0</v>
      </c>
      <c r="U200" s="337">
        <f t="shared" si="19"/>
        <v>3</v>
      </c>
      <c r="V200" s="338">
        <f t="shared" si="20"/>
        <v>0.16666666666666666</v>
      </c>
    </row>
    <row r="201" spans="1:22">
      <c r="A201" s="126" t="s">
        <v>766</v>
      </c>
      <c r="B201" s="126" t="s">
        <v>181</v>
      </c>
      <c r="C201" s="337">
        <v>0</v>
      </c>
      <c r="D201" s="337">
        <v>0</v>
      </c>
      <c r="E201" s="337">
        <v>6</v>
      </c>
      <c r="F201" s="337">
        <v>0</v>
      </c>
      <c r="G201" s="337">
        <v>0</v>
      </c>
      <c r="H201" s="337">
        <v>0</v>
      </c>
      <c r="I201" s="337">
        <v>0</v>
      </c>
      <c r="J201" s="337">
        <v>0</v>
      </c>
      <c r="K201" s="337">
        <v>0</v>
      </c>
      <c r="L201" s="337">
        <v>0</v>
      </c>
      <c r="M201" s="337">
        <v>0</v>
      </c>
      <c r="N201" s="337">
        <v>0</v>
      </c>
      <c r="O201" s="337">
        <v>0</v>
      </c>
      <c r="P201" s="337">
        <v>0</v>
      </c>
      <c r="Q201" s="337">
        <v>0</v>
      </c>
      <c r="R201" s="337">
        <v>0</v>
      </c>
      <c r="S201" s="337">
        <v>0</v>
      </c>
      <c r="T201" s="337">
        <v>0</v>
      </c>
      <c r="U201" s="337">
        <f t="shared" si="19"/>
        <v>6</v>
      </c>
      <c r="V201" s="338">
        <f t="shared" si="20"/>
        <v>0.33333333333333331</v>
      </c>
    </row>
    <row r="202" spans="1:22">
      <c r="A202" s="126" t="s">
        <v>767</v>
      </c>
      <c r="B202" s="126" t="s">
        <v>185</v>
      </c>
      <c r="C202" s="337">
        <v>0</v>
      </c>
      <c r="D202" s="337">
        <v>0</v>
      </c>
      <c r="E202" s="337">
        <v>3</v>
      </c>
      <c r="F202" s="337">
        <v>0</v>
      </c>
      <c r="G202" s="337">
        <v>0</v>
      </c>
      <c r="H202" s="337">
        <v>0</v>
      </c>
      <c r="I202" s="337">
        <v>0</v>
      </c>
      <c r="J202" s="337">
        <v>0</v>
      </c>
      <c r="K202" s="337">
        <v>0</v>
      </c>
      <c r="L202" s="337">
        <v>0</v>
      </c>
      <c r="M202" s="337">
        <v>0</v>
      </c>
      <c r="N202" s="337">
        <v>0</v>
      </c>
      <c r="O202" s="337">
        <v>0</v>
      </c>
      <c r="P202" s="337">
        <v>0</v>
      </c>
      <c r="Q202" s="337">
        <v>0</v>
      </c>
      <c r="R202" s="337">
        <v>0</v>
      </c>
      <c r="S202" s="337">
        <v>0</v>
      </c>
      <c r="T202" s="337">
        <v>0</v>
      </c>
      <c r="U202" s="337">
        <f t="shared" si="19"/>
        <v>3</v>
      </c>
      <c r="V202" s="338">
        <f t="shared" si="20"/>
        <v>0.16666666666666666</v>
      </c>
    </row>
    <row r="203" spans="1:22">
      <c r="A203" s="126" t="s">
        <v>768</v>
      </c>
      <c r="B203" s="126" t="s">
        <v>370</v>
      </c>
      <c r="C203" s="337">
        <v>0</v>
      </c>
      <c r="D203" s="337">
        <v>0</v>
      </c>
      <c r="E203" s="337">
        <v>3</v>
      </c>
      <c r="F203" s="337">
        <v>0</v>
      </c>
      <c r="G203" s="337">
        <v>0</v>
      </c>
      <c r="H203" s="337">
        <v>0</v>
      </c>
      <c r="I203" s="337">
        <v>0</v>
      </c>
      <c r="J203" s="337">
        <v>0</v>
      </c>
      <c r="K203" s="337">
        <v>0</v>
      </c>
      <c r="L203" s="337">
        <v>0</v>
      </c>
      <c r="M203" s="337">
        <v>0</v>
      </c>
      <c r="N203" s="337">
        <v>0</v>
      </c>
      <c r="O203" s="337">
        <v>0</v>
      </c>
      <c r="P203" s="337">
        <v>0</v>
      </c>
      <c r="Q203" s="337">
        <v>0</v>
      </c>
      <c r="R203" s="337">
        <v>0</v>
      </c>
      <c r="S203" s="337">
        <v>0</v>
      </c>
      <c r="T203" s="337">
        <v>0</v>
      </c>
      <c r="U203" s="337">
        <f t="shared" si="19"/>
        <v>3</v>
      </c>
      <c r="V203" s="338">
        <f t="shared" si="20"/>
        <v>0.16666666666666666</v>
      </c>
    </row>
    <row r="204" spans="1:22">
      <c r="A204" s="126" t="s">
        <v>769</v>
      </c>
      <c r="B204" s="349" t="s">
        <v>367</v>
      </c>
      <c r="C204" s="337">
        <v>0</v>
      </c>
      <c r="D204" s="337">
        <v>0</v>
      </c>
      <c r="E204" s="337">
        <v>0</v>
      </c>
      <c r="F204" s="337">
        <v>0</v>
      </c>
      <c r="G204" s="337">
        <v>0</v>
      </c>
      <c r="H204" s="337">
        <v>0</v>
      </c>
      <c r="I204" s="337">
        <v>0</v>
      </c>
      <c r="J204" s="337">
        <v>0</v>
      </c>
      <c r="K204" s="337">
        <v>0</v>
      </c>
      <c r="L204" s="337">
        <v>0</v>
      </c>
      <c r="M204" s="337">
        <v>3</v>
      </c>
      <c r="N204" s="337">
        <v>0</v>
      </c>
      <c r="O204" s="337">
        <v>0</v>
      </c>
      <c r="P204" s="337">
        <v>0</v>
      </c>
      <c r="Q204" s="337">
        <v>0</v>
      </c>
      <c r="R204" s="337">
        <v>0</v>
      </c>
      <c r="S204" s="337">
        <v>0</v>
      </c>
      <c r="T204" s="337">
        <v>0</v>
      </c>
      <c r="U204" s="337">
        <f t="shared" si="19"/>
        <v>3</v>
      </c>
      <c r="V204" s="338">
        <f t="shared" si="20"/>
        <v>0.16666666666666666</v>
      </c>
    </row>
    <row r="205" spans="1:22">
      <c r="A205" s="126" t="s">
        <v>770</v>
      </c>
      <c r="B205" s="126" t="s">
        <v>189</v>
      </c>
      <c r="C205" s="337">
        <v>0</v>
      </c>
      <c r="D205" s="337">
        <v>0</v>
      </c>
      <c r="E205" s="337">
        <v>0</v>
      </c>
      <c r="F205" s="337">
        <v>0</v>
      </c>
      <c r="G205" s="337">
        <v>0</v>
      </c>
      <c r="H205" s="337">
        <v>0</v>
      </c>
      <c r="I205" s="337">
        <v>0</v>
      </c>
      <c r="J205" s="337">
        <v>0</v>
      </c>
      <c r="K205" s="337">
        <v>0</v>
      </c>
      <c r="L205" s="337">
        <v>0</v>
      </c>
      <c r="M205" s="337">
        <v>0</v>
      </c>
      <c r="N205" s="337">
        <v>0</v>
      </c>
      <c r="O205" s="337">
        <v>0</v>
      </c>
      <c r="P205" s="337">
        <v>0</v>
      </c>
      <c r="Q205" s="337">
        <v>0</v>
      </c>
      <c r="R205" s="337">
        <v>0</v>
      </c>
      <c r="S205" s="337">
        <v>0</v>
      </c>
      <c r="T205" s="337">
        <v>0</v>
      </c>
      <c r="U205" s="337">
        <f t="shared" si="19"/>
        <v>0</v>
      </c>
      <c r="V205" s="338">
        <f t="shared" si="20"/>
        <v>0</v>
      </c>
    </row>
    <row r="206" spans="1:22">
      <c r="A206" s="126" t="s">
        <v>771</v>
      </c>
      <c r="B206" s="126" t="s">
        <v>371</v>
      </c>
      <c r="C206" s="337">
        <v>0</v>
      </c>
      <c r="D206" s="337">
        <v>8</v>
      </c>
      <c r="E206" s="337">
        <v>0</v>
      </c>
      <c r="F206" s="337">
        <v>0</v>
      </c>
      <c r="G206" s="337">
        <v>4</v>
      </c>
      <c r="H206" s="337">
        <v>0</v>
      </c>
      <c r="I206" s="337">
        <v>0</v>
      </c>
      <c r="J206" s="337">
        <v>4</v>
      </c>
      <c r="K206" s="337">
        <v>0</v>
      </c>
      <c r="L206" s="337">
        <v>0</v>
      </c>
      <c r="M206" s="337">
        <v>0</v>
      </c>
      <c r="N206" s="337">
        <v>0</v>
      </c>
      <c r="O206" s="337">
        <v>0</v>
      </c>
      <c r="P206" s="337">
        <v>0</v>
      </c>
      <c r="Q206" s="337">
        <v>0</v>
      </c>
      <c r="R206" s="337">
        <v>0</v>
      </c>
      <c r="S206" s="337">
        <v>0</v>
      </c>
      <c r="T206" s="337">
        <v>0</v>
      </c>
      <c r="U206" s="337">
        <f t="shared" si="19"/>
        <v>16</v>
      </c>
      <c r="V206" s="338">
        <f t="shared" si="20"/>
        <v>0.88888888888888884</v>
      </c>
    </row>
    <row r="207" spans="1:22">
      <c r="A207" s="126" t="s">
        <v>772</v>
      </c>
      <c r="B207" s="126" t="s">
        <v>193</v>
      </c>
      <c r="C207" s="337">
        <v>0</v>
      </c>
      <c r="D207" s="337">
        <v>12</v>
      </c>
      <c r="E207" s="337">
        <v>4</v>
      </c>
      <c r="F207" s="337">
        <v>0</v>
      </c>
      <c r="G207" s="337">
        <v>0</v>
      </c>
      <c r="H207" s="337">
        <v>0</v>
      </c>
      <c r="I207" s="337">
        <v>0</v>
      </c>
      <c r="J207" s="337">
        <v>0</v>
      </c>
      <c r="K207" s="337">
        <v>0</v>
      </c>
      <c r="L207" s="337">
        <v>1</v>
      </c>
      <c r="M207" s="337">
        <v>0</v>
      </c>
      <c r="N207" s="337">
        <v>0</v>
      </c>
      <c r="O207" s="337">
        <v>0</v>
      </c>
      <c r="P207" s="337">
        <v>0</v>
      </c>
      <c r="Q207" s="337">
        <v>0</v>
      </c>
      <c r="R207" s="337">
        <v>0</v>
      </c>
      <c r="S207" s="337">
        <v>0</v>
      </c>
      <c r="T207" s="337">
        <v>0</v>
      </c>
      <c r="U207" s="337">
        <f t="shared" si="19"/>
        <v>17</v>
      </c>
      <c r="V207" s="338">
        <f t="shared" si="20"/>
        <v>0.94444444444444442</v>
      </c>
    </row>
    <row r="208" spans="1:22">
      <c r="A208" s="126" t="s">
        <v>773</v>
      </c>
      <c r="B208" s="126" t="s">
        <v>197</v>
      </c>
      <c r="C208" s="337">
        <v>0</v>
      </c>
      <c r="D208" s="337">
        <v>0</v>
      </c>
      <c r="E208" s="337">
        <v>0</v>
      </c>
      <c r="F208" s="337">
        <v>0</v>
      </c>
      <c r="G208" s="337">
        <v>0</v>
      </c>
      <c r="H208" s="337">
        <v>0</v>
      </c>
      <c r="I208" s="337">
        <v>0</v>
      </c>
      <c r="J208" s="337">
        <v>0</v>
      </c>
      <c r="K208" s="337">
        <v>0</v>
      </c>
      <c r="L208" s="337">
        <v>0</v>
      </c>
      <c r="M208" s="337">
        <v>0</v>
      </c>
      <c r="N208" s="337">
        <v>0</v>
      </c>
      <c r="O208" s="337">
        <v>0</v>
      </c>
      <c r="P208" s="337">
        <v>0</v>
      </c>
      <c r="Q208" s="337">
        <v>0</v>
      </c>
      <c r="R208" s="337">
        <v>0</v>
      </c>
      <c r="S208" s="337">
        <v>6</v>
      </c>
      <c r="T208" s="337">
        <v>0</v>
      </c>
      <c r="U208" s="337">
        <f t="shared" si="19"/>
        <v>6</v>
      </c>
      <c r="V208" s="338">
        <f t="shared" si="20"/>
        <v>0.33333333333333331</v>
      </c>
    </row>
    <row r="209" spans="1:22">
      <c r="A209" s="126" t="s">
        <v>774</v>
      </c>
      <c r="B209" s="126" t="s">
        <v>427</v>
      </c>
      <c r="C209" s="337">
        <v>0</v>
      </c>
      <c r="D209" s="337">
        <v>0</v>
      </c>
      <c r="E209" s="337">
        <v>0</v>
      </c>
      <c r="F209" s="337">
        <v>0</v>
      </c>
      <c r="G209" s="337">
        <v>0</v>
      </c>
      <c r="H209" s="337">
        <v>0</v>
      </c>
      <c r="I209" s="337">
        <v>0</v>
      </c>
      <c r="J209" s="337">
        <v>0</v>
      </c>
      <c r="K209" s="337">
        <v>0</v>
      </c>
      <c r="L209" s="337">
        <v>0</v>
      </c>
      <c r="M209" s="337">
        <v>0</v>
      </c>
      <c r="N209" s="337">
        <v>0</v>
      </c>
      <c r="O209" s="337">
        <v>0</v>
      </c>
      <c r="P209" s="337">
        <v>0</v>
      </c>
      <c r="Q209" s="337">
        <v>0</v>
      </c>
      <c r="R209" s="337">
        <v>0</v>
      </c>
      <c r="S209" s="337">
        <v>0</v>
      </c>
      <c r="T209" s="337">
        <v>0</v>
      </c>
      <c r="U209" s="337">
        <f t="shared" si="19"/>
        <v>0</v>
      </c>
      <c r="V209" s="338">
        <f t="shared" si="20"/>
        <v>0</v>
      </c>
    </row>
    <row r="210" spans="1:22">
      <c r="A210" s="426"/>
      <c r="B210" s="430"/>
      <c r="C210" s="431">
        <f t="shared" ref="C210:T248" si="21">SUM(C194:C209)</f>
        <v>0</v>
      </c>
      <c r="D210" s="431">
        <f t="shared" si="21"/>
        <v>44</v>
      </c>
      <c r="E210" s="431">
        <f t="shared" si="21"/>
        <v>19</v>
      </c>
      <c r="F210" s="431">
        <f t="shared" si="21"/>
        <v>0</v>
      </c>
      <c r="G210" s="431">
        <f t="shared" si="21"/>
        <v>4</v>
      </c>
      <c r="H210" s="431">
        <f t="shared" si="21"/>
        <v>0</v>
      </c>
      <c r="I210" s="431">
        <f t="shared" si="21"/>
        <v>0</v>
      </c>
      <c r="J210" s="431">
        <f t="shared" si="21"/>
        <v>4</v>
      </c>
      <c r="K210" s="431">
        <f t="shared" si="21"/>
        <v>0</v>
      </c>
      <c r="L210" s="431">
        <f t="shared" si="21"/>
        <v>1</v>
      </c>
      <c r="M210" s="431">
        <f t="shared" si="21"/>
        <v>3</v>
      </c>
      <c r="N210" s="431">
        <f t="shared" si="21"/>
        <v>0</v>
      </c>
      <c r="O210" s="431">
        <f t="shared" si="21"/>
        <v>0</v>
      </c>
      <c r="P210" s="431">
        <f t="shared" si="21"/>
        <v>0</v>
      </c>
      <c r="Q210" s="431">
        <f t="shared" si="21"/>
        <v>0</v>
      </c>
      <c r="R210" s="431">
        <f t="shared" si="21"/>
        <v>0</v>
      </c>
      <c r="S210" s="431">
        <f>SUM(S194:S209)</f>
        <v>6</v>
      </c>
      <c r="T210" s="431">
        <f t="shared" si="21"/>
        <v>0</v>
      </c>
      <c r="U210" s="431">
        <f t="shared" si="19"/>
        <v>81</v>
      </c>
      <c r="V210" s="432">
        <f>SUM(AVERAGE(C210:T210))</f>
        <v>4.5</v>
      </c>
    </row>
    <row r="211" spans="1:22">
      <c r="A211" s="259"/>
      <c r="B211" s="259"/>
      <c r="C211" s="337" t="s">
        <v>739</v>
      </c>
      <c r="D211" s="337" t="s">
        <v>740</v>
      </c>
      <c r="E211" s="337" t="s">
        <v>741</v>
      </c>
      <c r="F211" s="337" t="s">
        <v>742</v>
      </c>
      <c r="G211" s="337" t="s">
        <v>743</v>
      </c>
      <c r="H211" s="337" t="s">
        <v>744</v>
      </c>
      <c r="I211" s="337" t="s">
        <v>745</v>
      </c>
      <c r="J211" s="337" t="s">
        <v>746</v>
      </c>
      <c r="K211" s="337" t="s">
        <v>747</v>
      </c>
      <c r="L211" s="337" t="s">
        <v>748</v>
      </c>
      <c r="M211" s="337" t="s">
        <v>749</v>
      </c>
      <c r="N211" s="337" t="s">
        <v>750</v>
      </c>
      <c r="O211" s="337" t="s">
        <v>751</v>
      </c>
      <c r="P211" s="337" t="s">
        <v>752</v>
      </c>
      <c r="Q211" s="337" t="s">
        <v>753</v>
      </c>
      <c r="R211" s="337" t="s">
        <v>754</v>
      </c>
      <c r="S211" s="337" t="s">
        <v>755</v>
      </c>
      <c r="T211" s="337" t="s">
        <v>756</v>
      </c>
      <c r="U211" s="337" t="s">
        <v>49</v>
      </c>
      <c r="V211" s="338" t="s">
        <v>757</v>
      </c>
    </row>
    <row r="212" spans="1:22">
      <c r="A212" s="433"/>
      <c r="B212" s="434" t="s">
        <v>815</v>
      </c>
      <c r="C212" s="435"/>
      <c r="D212" s="435"/>
      <c r="E212" s="436"/>
      <c r="F212" s="436"/>
      <c r="G212" s="436"/>
      <c r="H212" s="436"/>
      <c r="I212" s="436"/>
      <c r="J212" s="436"/>
      <c r="K212" s="436"/>
      <c r="L212" s="436"/>
      <c r="M212" s="436"/>
      <c r="N212" s="436"/>
      <c r="O212" s="436"/>
      <c r="P212" s="436"/>
      <c r="Q212" s="436"/>
      <c r="R212" s="436"/>
      <c r="S212" s="436"/>
      <c r="T212" s="436"/>
      <c r="U212" s="436"/>
      <c r="V212" s="437"/>
    </row>
    <row r="213" spans="1:22">
      <c r="A213" s="126" t="s">
        <v>759</v>
      </c>
      <c r="B213" s="347" t="s">
        <v>171</v>
      </c>
      <c r="C213" s="337">
        <v>0</v>
      </c>
      <c r="D213" s="337">
        <v>6</v>
      </c>
      <c r="E213" s="337">
        <v>4</v>
      </c>
      <c r="F213" s="337">
        <v>0</v>
      </c>
      <c r="G213" s="337">
        <v>0</v>
      </c>
      <c r="H213" s="337">
        <v>0</v>
      </c>
      <c r="I213" s="337">
        <v>0</v>
      </c>
      <c r="J213" s="337">
        <v>0</v>
      </c>
      <c r="K213" s="337">
        <v>3</v>
      </c>
      <c r="L213" s="337">
        <v>0</v>
      </c>
      <c r="M213" s="337">
        <v>12</v>
      </c>
      <c r="N213" s="337">
        <v>0</v>
      </c>
      <c r="O213" s="337">
        <v>0</v>
      </c>
      <c r="P213" s="337">
        <v>0</v>
      </c>
      <c r="Q213" s="337">
        <v>0</v>
      </c>
      <c r="R213" s="337">
        <v>0</v>
      </c>
      <c r="S213" s="337">
        <v>0</v>
      </c>
      <c r="T213" s="337">
        <v>0</v>
      </c>
      <c r="U213" s="337">
        <f t="shared" si="19"/>
        <v>25</v>
      </c>
      <c r="V213" s="338">
        <f t="shared" ref="V213:V228" si="22">U213/18</f>
        <v>1.3888888888888888</v>
      </c>
    </row>
    <row r="214" spans="1:22">
      <c r="A214" s="126" t="s">
        <v>760</v>
      </c>
      <c r="B214" s="347" t="s">
        <v>366</v>
      </c>
      <c r="C214" s="337">
        <v>0</v>
      </c>
      <c r="D214" s="337">
        <v>0</v>
      </c>
      <c r="E214" s="337">
        <v>13</v>
      </c>
      <c r="F214" s="337">
        <v>0</v>
      </c>
      <c r="G214" s="337">
        <v>0</v>
      </c>
      <c r="H214" s="337">
        <v>0</v>
      </c>
      <c r="I214" s="337">
        <v>0</v>
      </c>
      <c r="J214" s="337">
        <v>0</v>
      </c>
      <c r="K214" s="337">
        <v>0</v>
      </c>
      <c r="L214" s="337">
        <v>0</v>
      </c>
      <c r="M214" s="337">
        <v>3</v>
      </c>
      <c r="N214" s="337">
        <v>0</v>
      </c>
      <c r="O214" s="337">
        <v>0</v>
      </c>
      <c r="P214" s="337">
        <v>0</v>
      </c>
      <c r="Q214" s="337">
        <v>0</v>
      </c>
      <c r="R214" s="337">
        <v>0</v>
      </c>
      <c r="S214" s="337">
        <v>0</v>
      </c>
      <c r="T214" s="337">
        <v>0</v>
      </c>
      <c r="U214" s="337">
        <f t="shared" si="19"/>
        <v>16</v>
      </c>
      <c r="V214" s="338">
        <f t="shared" si="22"/>
        <v>0.88888888888888884</v>
      </c>
    </row>
    <row r="215" spans="1:22">
      <c r="A215" s="126" t="s">
        <v>761</v>
      </c>
      <c r="B215" s="347" t="s">
        <v>816</v>
      </c>
      <c r="C215" s="337">
        <v>0</v>
      </c>
      <c r="D215" s="337">
        <v>0</v>
      </c>
      <c r="E215" s="337">
        <v>0</v>
      </c>
      <c r="F215" s="337">
        <v>0</v>
      </c>
      <c r="G215" s="337">
        <v>0</v>
      </c>
      <c r="H215" s="337">
        <v>0</v>
      </c>
      <c r="I215" s="337">
        <v>0</v>
      </c>
      <c r="J215" s="337">
        <v>0</v>
      </c>
      <c r="K215" s="337">
        <v>0</v>
      </c>
      <c r="L215" s="337">
        <v>0</v>
      </c>
      <c r="M215" s="337">
        <v>0</v>
      </c>
      <c r="N215" s="337">
        <v>0</v>
      </c>
      <c r="O215" s="337">
        <v>0</v>
      </c>
      <c r="P215" s="337">
        <v>0</v>
      </c>
      <c r="Q215" s="337">
        <v>0</v>
      </c>
      <c r="R215" s="337">
        <v>0</v>
      </c>
      <c r="S215" s="337">
        <v>0</v>
      </c>
      <c r="T215" s="337">
        <v>0</v>
      </c>
      <c r="U215" s="337">
        <f t="shared" si="19"/>
        <v>0</v>
      </c>
      <c r="V215" s="338">
        <f t="shared" si="22"/>
        <v>0</v>
      </c>
    </row>
    <row r="216" spans="1:22">
      <c r="A216" s="126" t="s">
        <v>762</v>
      </c>
      <c r="B216" s="347" t="s">
        <v>175</v>
      </c>
      <c r="C216" s="337">
        <v>0</v>
      </c>
      <c r="D216" s="337">
        <v>0</v>
      </c>
      <c r="E216" s="337">
        <v>3</v>
      </c>
      <c r="F216" s="337">
        <v>0</v>
      </c>
      <c r="G216" s="337">
        <v>3</v>
      </c>
      <c r="H216" s="337">
        <v>0</v>
      </c>
      <c r="I216" s="337">
        <v>0</v>
      </c>
      <c r="J216" s="337">
        <v>0</v>
      </c>
      <c r="K216" s="337">
        <v>0</v>
      </c>
      <c r="L216" s="337">
        <v>0</v>
      </c>
      <c r="M216" s="337">
        <v>0</v>
      </c>
      <c r="N216" s="337">
        <v>0</v>
      </c>
      <c r="O216" s="337">
        <v>0</v>
      </c>
      <c r="P216" s="337">
        <v>0</v>
      </c>
      <c r="Q216" s="337">
        <v>0</v>
      </c>
      <c r="R216" s="337">
        <v>0</v>
      </c>
      <c r="S216" s="337">
        <v>0</v>
      </c>
      <c r="T216" s="337">
        <v>0</v>
      </c>
      <c r="U216" s="337">
        <f t="shared" si="19"/>
        <v>6</v>
      </c>
      <c r="V216" s="338">
        <f t="shared" si="22"/>
        <v>0.33333333333333331</v>
      </c>
    </row>
    <row r="217" spans="1:22">
      <c r="A217" s="126" t="s">
        <v>763</v>
      </c>
      <c r="B217" s="347" t="s">
        <v>564</v>
      </c>
      <c r="C217" s="337">
        <v>0</v>
      </c>
      <c r="D217" s="337">
        <v>2</v>
      </c>
      <c r="E217" s="337">
        <v>0</v>
      </c>
      <c r="F217" s="337">
        <v>0</v>
      </c>
      <c r="G217" s="337">
        <v>0</v>
      </c>
      <c r="H217" s="337">
        <v>0</v>
      </c>
      <c r="I217" s="337">
        <v>0</v>
      </c>
      <c r="J217" s="337">
        <v>0</v>
      </c>
      <c r="K217" s="337">
        <v>0</v>
      </c>
      <c r="L217" s="337">
        <v>0</v>
      </c>
      <c r="M217" s="337">
        <v>0</v>
      </c>
      <c r="N217" s="337">
        <v>0</v>
      </c>
      <c r="O217" s="337">
        <v>0</v>
      </c>
      <c r="P217" s="337">
        <v>0</v>
      </c>
      <c r="Q217" s="337">
        <v>0</v>
      </c>
      <c r="R217" s="337">
        <v>0</v>
      </c>
      <c r="S217" s="337">
        <v>0</v>
      </c>
      <c r="T217" s="337">
        <v>0</v>
      </c>
      <c r="U217" s="337">
        <f t="shared" si="19"/>
        <v>2</v>
      </c>
      <c r="V217" s="338">
        <f t="shared" si="22"/>
        <v>0.1111111111111111</v>
      </c>
    </row>
    <row r="218" spans="1:22">
      <c r="A218" s="126" t="s">
        <v>764</v>
      </c>
      <c r="B218" s="349" t="s">
        <v>565</v>
      </c>
      <c r="C218" s="337">
        <v>0</v>
      </c>
      <c r="D218" s="337">
        <v>0</v>
      </c>
      <c r="E218" s="337">
        <v>0</v>
      </c>
      <c r="F218" s="337">
        <v>0</v>
      </c>
      <c r="G218" s="337">
        <v>0</v>
      </c>
      <c r="H218" s="337">
        <v>0</v>
      </c>
      <c r="I218" s="337">
        <v>3</v>
      </c>
      <c r="J218" s="337">
        <v>0</v>
      </c>
      <c r="K218" s="337">
        <v>0</v>
      </c>
      <c r="L218" s="337">
        <v>0</v>
      </c>
      <c r="M218" s="337">
        <v>0</v>
      </c>
      <c r="N218" s="337">
        <v>0</v>
      </c>
      <c r="O218" s="337">
        <v>0</v>
      </c>
      <c r="P218" s="337">
        <v>0</v>
      </c>
      <c r="Q218" s="337">
        <v>0</v>
      </c>
      <c r="R218" s="337">
        <v>0</v>
      </c>
      <c r="S218" s="337">
        <v>0</v>
      </c>
      <c r="T218" s="337">
        <v>0</v>
      </c>
      <c r="U218" s="337">
        <f t="shared" si="19"/>
        <v>3</v>
      </c>
      <c r="V218" s="338">
        <f t="shared" si="22"/>
        <v>0.16666666666666666</v>
      </c>
    </row>
    <row r="219" spans="1:22">
      <c r="A219" s="126" t="s">
        <v>765</v>
      </c>
      <c r="B219" s="347" t="s">
        <v>179</v>
      </c>
      <c r="C219" s="337">
        <v>0</v>
      </c>
      <c r="D219" s="337">
        <v>0</v>
      </c>
      <c r="E219" s="337">
        <v>0</v>
      </c>
      <c r="F219" s="337">
        <v>0</v>
      </c>
      <c r="G219" s="337">
        <v>0</v>
      </c>
      <c r="H219" s="337">
        <v>0</v>
      </c>
      <c r="I219" s="337">
        <v>0</v>
      </c>
      <c r="J219" s="337">
        <v>0</v>
      </c>
      <c r="K219" s="337">
        <v>0</v>
      </c>
      <c r="L219" s="337">
        <v>0</v>
      </c>
      <c r="M219" s="337">
        <v>0</v>
      </c>
      <c r="N219" s="337">
        <v>0</v>
      </c>
      <c r="O219" s="337">
        <v>0</v>
      </c>
      <c r="P219" s="337">
        <v>0</v>
      </c>
      <c r="Q219" s="337">
        <v>0</v>
      </c>
      <c r="R219" s="337">
        <v>0</v>
      </c>
      <c r="S219" s="337">
        <v>0</v>
      </c>
      <c r="T219" s="337">
        <v>0</v>
      </c>
      <c r="U219" s="337">
        <f t="shared" si="19"/>
        <v>0</v>
      </c>
      <c r="V219" s="338">
        <f t="shared" si="22"/>
        <v>0</v>
      </c>
    </row>
    <row r="220" spans="1:22">
      <c r="A220" s="126" t="s">
        <v>766</v>
      </c>
      <c r="B220" s="347" t="s">
        <v>183</v>
      </c>
      <c r="C220" s="337">
        <v>0</v>
      </c>
      <c r="D220" s="337">
        <v>3</v>
      </c>
      <c r="E220" s="337">
        <v>0</v>
      </c>
      <c r="F220" s="337">
        <v>0</v>
      </c>
      <c r="G220" s="337">
        <v>0</v>
      </c>
      <c r="H220" s="337">
        <v>0</v>
      </c>
      <c r="I220" s="337">
        <v>0</v>
      </c>
      <c r="J220" s="337">
        <v>0</v>
      </c>
      <c r="K220" s="337">
        <v>0</v>
      </c>
      <c r="L220" s="337">
        <v>0</v>
      </c>
      <c r="M220" s="337">
        <v>0</v>
      </c>
      <c r="N220" s="337">
        <v>0</v>
      </c>
      <c r="O220" s="337">
        <v>0</v>
      </c>
      <c r="P220" s="337">
        <v>0</v>
      </c>
      <c r="Q220" s="337">
        <v>0</v>
      </c>
      <c r="R220" s="337">
        <v>0</v>
      </c>
      <c r="S220" s="337">
        <v>0</v>
      </c>
      <c r="T220" s="337">
        <v>0</v>
      </c>
      <c r="U220" s="337">
        <f t="shared" si="19"/>
        <v>3</v>
      </c>
      <c r="V220" s="338">
        <f t="shared" si="22"/>
        <v>0.16666666666666666</v>
      </c>
    </row>
    <row r="221" spans="1:22">
      <c r="A221" s="126" t="s">
        <v>767</v>
      </c>
      <c r="B221" s="537" t="s">
        <v>568</v>
      </c>
      <c r="C221" s="337">
        <v>0</v>
      </c>
      <c r="D221" s="337">
        <v>0</v>
      </c>
      <c r="E221" s="337">
        <v>3</v>
      </c>
      <c r="F221" s="337">
        <v>0</v>
      </c>
      <c r="G221" s="337">
        <v>0</v>
      </c>
      <c r="H221" s="337">
        <v>0</v>
      </c>
      <c r="I221" s="337">
        <v>0</v>
      </c>
      <c r="J221" s="337">
        <v>0</v>
      </c>
      <c r="K221" s="337">
        <v>0</v>
      </c>
      <c r="L221" s="337">
        <v>0</v>
      </c>
      <c r="M221" s="337">
        <v>0</v>
      </c>
      <c r="N221" s="337">
        <v>0</v>
      </c>
      <c r="O221" s="337">
        <v>0</v>
      </c>
      <c r="P221" s="337">
        <v>0</v>
      </c>
      <c r="Q221" s="337">
        <v>0</v>
      </c>
      <c r="R221" s="337">
        <v>0</v>
      </c>
      <c r="S221" s="337">
        <v>0</v>
      </c>
      <c r="T221" s="337">
        <v>0</v>
      </c>
      <c r="U221" s="337">
        <f t="shared" si="19"/>
        <v>3</v>
      </c>
      <c r="V221" s="338">
        <f t="shared" si="22"/>
        <v>0.16666666666666666</v>
      </c>
    </row>
    <row r="222" spans="1:22">
      <c r="A222" s="126" t="s">
        <v>768</v>
      </c>
      <c r="B222" s="349" t="s">
        <v>817</v>
      </c>
      <c r="C222" s="337">
        <v>0</v>
      </c>
      <c r="D222" s="337">
        <v>0</v>
      </c>
      <c r="E222" s="337">
        <v>0</v>
      </c>
      <c r="F222" s="337">
        <v>0</v>
      </c>
      <c r="G222" s="337">
        <v>0</v>
      </c>
      <c r="H222" s="337">
        <v>0</v>
      </c>
      <c r="I222" s="337">
        <v>0</v>
      </c>
      <c r="J222" s="337">
        <v>0</v>
      </c>
      <c r="K222" s="337">
        <v>0</v>
      </c>
      <c r="L222" s="337">
        <v>0</v>
      </c>
      <c r="M222" s="337">
        <v>0</v>
      </c>
      <c r="N222" s="337">
        <v>0</v>
      </c>
      <c r="O222" s="337">
        <v>0</v>
      </c>
      <c r="P222" s="337">
        <v>0</v>
      </c>
      <c r="Q222" s="337">
        <v>0</v>
      </c>
      <c r="R222" s="337">
        <v>0</v>
      </c>
      <c r="S222" s="337">
        <v>0</v>
      </c>
      <c r="T222" s="337">
        <v>0</v>
      </c>
      <c r="U222" s="337">
        <f t="shared" si="19"/>
        <v>0</v>
      </c>
      <c r="V222" s="338">
        <f t="shared" si="22"/>
        <v>0</v>
      </c>
    </row>
    <row r="223" spans="1:22">
      <c r="A223" s="126" t="s">
        <v>769</v>
      </c>
      <c r="B223" s="347" t="s">
        <v>191</v>
      </c>
      <c r="C223" s="337">
        <v>0</v>
      </c>
      <c r="D223" s="337">
        <v>0</v>
      </c>
      <c r="E223" s="337">
        <v>0</v>
      </c>
      <c r="F223" s="337">
        <v>0</v>
      </c>
      <c r="G223" s="337">
        <v>0</v>
      </c>
      <c r="H223" s="337">
        <v>0</v>
      </c>
      <c r="I223" s="337">
        <v>0</v>
      </c>
      <c r="J223" s="337">
        <v>0</v>
      </c>
      <c r="K223" s="337">
        <v>0</v>
      </c>
      <c r="L223" s="337">
        <v>0</v>
      </c>
      <c r="M223" s="337">
        <v>0</v>
      </c>
      <c r="N223" s="337">
        <v>0</v>
      </c>
      <c r="O223" s="337">
        <v>0</v>
      </c>
      <c r="P223" s="337">
        <v>0</v>
      </c>
      <c r="Q223" s="337">
        <v>0</v>
      </c>
      <c r="R223" s="337">
        <v>0</v>
      </c>
      <c r="S223" s="337">
        <v>0</v>
      </c>
      <c r="T223" s="337">
        <v>0</v>
      </c>
      <c r="U223" s="337">
        <f t="shared" si="19"/>
        <v>0</v>
      </c>
      <c r="V223" s="338">
        <f t="shared" si="22"/>
        <v>0</v>
      </c>
    </row>
    <row r="224" spans="1:22">
      <c r="A224" s="126" t="s">
        <v>770</v>
      </c>
      <c r="B224" s="537" t="s">
        <v>1323</v>
      </c>
      <c r="C224" s="337">
        <v>0</v>
      </c>
      <c r="D224" s="337">
        <v>0</v>
      </c>
      <c r="E224" s="337">
        <v>0</v>
      </c>
      <c r="F224" s="337">
        <v>0</v>
      </c>
      <c r="G224" s="337">
        <v>0</v>
      </c>
      <c r="H224" s="337">
        <v>0</v>
      </c>
      <c r="I224" s="337">
        <v>0</v>
      </c>
      <c r="J224" s="337">
        <v>0</v>
      </c>
      <c r="K224" s="337">
        <v>0</v>
      </c>
      <c r="L224" s="337">
        <v>0</v>
      </c>
      <c r="M224" s="337">
        <v>0</v>
      </c>
      <c r="N224" s="337">
        <v>0</v>
      </c>
      <c r="O224" s="337">
        <v>0</v>
      </c>
      <c r="P224" s="337">
        <v>0</v>
      </c>
      <c r="Q224" s="337">
        <v>0</v>
      </c>
      <c r="R224" s="337">
        <v>0</v>
      </c>
      <c r="S224" s="337">
        <v>0</v>
      </c>
      <c r="T224" s="337">
        <v>0</v>
      </c>
      <c r="U224" s="337">
        <f t="shared" si="19"/>
        <v>0</v>
      </c>
      <c r="V224" s="338">
        <f t="shared" si="22"/>
        <v>0</v>
      </c>
    </row>
    <row r="225" spans="1:22">
      <c r="A225" s="126" t="s">
        <v>771</v>
      </c>
      <c r="B225" s="347" t="s">
        <v>195</v>
      </c>
      <c r="C225" s="337">
        <v>0</v>
      </c>
      <c r="D225" s="337">
        <v>10</v>
      </c>
      <c r="E225" s="337">
        <v>17</v>
      </c>
      <c r="F225" s="337">
        <v>0</v>
      </c>
      <c r="G225" s="337">
        <v>0</v>
      </c>
      <c r="H225" s="337">
        <v>0</v>
      </c>
      <c r="I225" s="337">
        <v>9</v>
      </c>
      <c r="J225" s="337">
        <v>0</v>
      </c>
      <c r="K225" s="337">
        <v>0</v>
      </c>
      <c r="L225" s="337">
        <v>0</v>
      </c>
      <c r="M225" s="337">
        <v>0</v>
      </c>
      <c r="N225" s="337">
        <v>0</v>
      </c>
      <c r="O225" s="337">
        <v>0</v>
      </c>
      <c r="P225" s="337">
        <v>0</v>
      </c>
      <c r="Q225" s="337">
        <v>0</v>
      </c>
      <c r="R225" s="337">
        <v>0</v>
      </c>
      <c r="S225" s="337">
        <v>0</v>
      </c>
      <c r="T225" s="337">
        <v>0</v>
      </c>
      <c r="U225" s="337">
        <f t="shared" si="19"/>
        <v>36</v>
      </c>
      <c r="V225" s="338">
        <f t="shared" si="22"/>
        <v>2</v>
      </c>
    </row>
    <row r="226" spans="1:22">
      <c r="A226" s="126" t="s">
        <v>772</v>
      </c>
      <c r="B226" s="126" t="s">
        <v>570</v>
      </c>
      <c r="C226" s="337">
        <v>0</v>
      </c>
      <c r="D226" s="337">
        <v>7</v>
      </c>
      <c r="E226" s="337">
        <v>8</v>
      </c>
      <c r="F226" s="337">
        <v>0</v>
      </c>
      <c r="G226" s="337">
        <v>0</v>
      </c>
      <c r="H226" s="337">
        <v>0</v>
      </c>
      <c r="I226" s="337">
        <v>0</v>
      </c>
      <c r="J226" s="337">
        <v>0</v>
      </c>
      <c r="K226" s="337">
        <v>0</v>
      </c>
      <c r="L226" s="337">
        <v>0</v>
      </c>
      <c r="M226" s="337">
        <v>0</v>
      </c>
      <c r="N226" s="337">
        <v>0</v>
      </c>
      <c r="O226" s="337">
        <v>0</v>
      </c>
      <c r="P226" s="337">
        <v>0</v>
      </c>
      <c r="Q226" s="337">
        <v>0</v>
      </c>
      <c r="R226" s="337">
        <v>0</v>
      </c>
      <c r="S226" s="337">
        <v>0</v>
      </c>
      <c r="T226" s="337">
        <v>0</v>
      </c>
      <c r="U226" s="337">
        <f t="shared" si="19"/>
        <v>15</v>
      </c>
      <c r="V226" s="338">
        <f t="shared" si="22"/>
        <v>0.83333333333333337</v>
      </c>
    </row>
    <row r="227" spans="1:22">
      <c r="A227" s="126" t="s">
        <v>773</v>
      </c>
      <c r="B227" s="347" t="s">
        <v>267</v>
      </c>
      <c r="C227" s="337">
        <v>0</v>
      </c>
      <c r="D227" s="337">
        <v>0</v>
      </c>
      <c r="E227" s="337">
        <v>0</v>
      </c>
      <c r="F227" s="337">
        <v>0</v>
      </c>
      <c r="G227" s="337">
        <v>0</v>
      </c>
      <c r="H227" s="337">
        <v>0</v>
      </c>
      <c r="I227" s="337">
        <v>0</v>
      </c>
      <c r="J227" s="337">
        <v>0</v>
      </c>
      <c r="K227" s="337">
        <v>6</v>
      </c>
      <c r="L227" s="337">
        <v>0</v>
      </c>
      <c r="M227" s="337">
        <v>2</v>
      </c>
      <c r="N227" s="337">
        <v>0</v>
      </c>
      <c r="O227" s="337">
        <v>0</v>
      </c>
      <c r="P227" s="337">
        <v>0</v>
      </c>
      <c r="Q227" s="337">
        <v>0</v>
      </c>
      <c r="R227" s="337">
        <v>0</v>
      </c>
      <c r="S227" s="337">
        <v>0</v>
      </c>
      <c r="T227" s="337">
        <v>0</v>
      </c>
      <c r="U227" s="337">
        <f t="shared" si="19"/>
        <v>8</v>
      </c>
      <c r="V227" s="338">
        <f t="shared" si="22"/>
        <v>0.44444444444444442</v>
      </c>
    </row>
    <row r="228" spans="1:22">
      <c r="A228" s="126" t="s">
        <v>774</v>
      </c>
      <c r="B228" s="347" t="s">
        <v>199</v>
      </c>
      <c r="C228" s="337">
        <v>0</v>
      </c>
      <c r="D228" s="337">
        <v>0</v>
      </c>
      <c r="E228" s="337">
        <v>0</v>
      </c>
      <c r="F228" s="337">
        <v>0</v>
      </c>
      <c r="G228" s="337">
        <v>12</v>
      </c>
      <c r="H228" s="337">
        <v>0</v>
      </c>
      <c r="I228" s="337">
        <v>0</v>
      </c>
      <c r="J228" s="337">
        <v>0</v>
      </c>
      <c r="K228" s="337">
        <v>0</v>
      </c>
      <c r="L228" s="337">
        <v>0</v>
      </c>
      <c r="M228" s="337">
        <v>0</v>
      </c>
      <c r="N228" s="337">
        <v>0</v>
      </c>
      <c r="O228" s="337">
        <v>0</v>
      </c>
      <c r="P228" s="337">
        <v>0</v>
      </c>
      <c r="Q228" s="337">
        <v>0</v>
      </c>
      <c r="R228" s="337">
        <v>0</v>
      </c>
      <c r="S228" s="337">
        <v>0</v>
      </c>
      <c r="T228" s="337">
        <v>0</v>
      </c>
      <c r="U228" s="337">
        <f t="shared" si="19"/>
        <v>12</v>
      </c>
      <c r="V228" s="338">
        <f t="shared" si="22"/>
        <v>0.66666666666666663</v>
      </c>
    </row>
    <row r="229" spans="1:22">
      <c r="A229" s="434"/>
      <c r="B229" s="438"/>
      <c r="C229" s="439">
        <f t="shared" si="21"/>
        <v>0</v>
      </c>
      <c r="D229" s="439">
        <f t="shared" si="21"/>
        <v>28</v>
      </c>
      <c r="E229" s="439">
        <f t="shared" si="21"/>
        <v>48</v>
      </c>
      <c r="F229" s="439">
        <f t="shared" si="21"/>
        <v>0</v>
      </c>
      <c r="G229" s="439">
        <f t="shared" si="21"/>
        <v>15</v>
      </c>
      <c r="H229" s="439">
        <f t="shared" si="21"/>
        <v>0</v>
      </c>
      <c r="I229" s="439">
        <f t="shared" si="21"/>
        <v>12</v>
      </c>
      <c r="J229" s="439">
        <f t="shared" si="21"/>
        <v>0</v>
      </c>
      <c r="K229" s="439">
        <f t="shared" si="21"/>
        <v>9</v>
      </c>
      <c r="L229" s="439">
        <f t="shared" si="21"/>
        <v>0</v>
      </c>
      <c r="M229" s="439">
        <f t="shared" si="21"/>
        <v>17</v>
      </c>
      <c r="N229" s="439">
        <f t="shared" si="21"/>
        <v>0</v>
      </c>
      <c r="O229" s="439">
        <f t="shared" si="21"/>
        <v>0</v>
      </c>
      <c r="P229" s="439">
        <f t="shared" si="21"/>
        <v>0</v>
      </c>
      <c r="Q229" s="439">
        <f t="shared" si="21"/>
        <v>0</v>
      </c>
      <c r="R229" s="439">
        <f t="shared" si="21"/>
        <v>0</v>
      </c>
      <c r="S229" s="439">
        <f>SUM(S213:S228)</f>
        <v>0</v>
      </c>
      <c r="T229" s="439">
        <f t="shared" si="21"/>
        <v>0</v>
      </c>
      <c r="U229" s="439">
        <f t="shared" si="19"/>
        <v>129</v>
      </c>
      <c r="V229" s="440">
        <f>SUM(AVERAGE(C229:T229))</f>
        <v>7.166666666666667</v>
      </c>
    </row>
    <row r="230" spans="1:22">
      <c r="A230" s="259"/>
      <c r="B230" s="259"/>
      <c r="C230" s="337" t="s">
        <v>739</v>
      </c>
      <c r="D230" s="337" t="s">
        <v>740</v>
      </c>
      <c r="E230" s="337" t="s">
        <v>741</v>
      </c>
      <c r="F230" s="337" t="s">
        <v>742</v>
      </c>
      <c r="G230" s="337" t="s">
        <v>743</v>
      </c>
      <c r="H230" s="337" t="s">
        <v>744</v>
      </c>
      <c r="I230" s="337" t="s">
        <v>745</v>
      </c>
      <c r="J230" s="337" t="s">
        <v>746</v>
      </c>
      <c r="K230" s="337" t="s">
        <v>747</v>
      </c>
      <c r="L230" s="337" t="s">
        <v>748</v>
      </c>
      <c r="M230" s="337" t="s">
        <v>749</v>
      </c>
      <c r="N230" s="337" t="s">
        <v>750</v>
      </c>
      <c r="O230" s="337" t="s">
        <v>751</v>
      </c>
      <c r="P230" s="337" t="s">
        <v>752</v>
      </c>
      <c r="Q230" s="337" t="s">
        <v>753</v>
      </c>
      <c r="R230" s="337" t="s">
        <v>754</v>
      </c>
      <c r="S230" s="337" t="s">
        <v>755</v>
      </c>
      <c r="T230" s="337" t="s">
        <v>756</v>
      </c>
      <c r="U230" s="337" t="s">
        <v>49</v>
      </c>
      <c r="V230" s="338" t="s">
        <v>757</v>
      </c>
    </row>
    <row r="231" spans="1:22">
      <c r="A231" s="441"/>
      <c r="B231" s="442" t="s">
        <v>818</v>
      </c>
      <c r="C231" s="443"/>
      <c r="D231" s="444"/>
      <c r="E231" s="444"/>
      <c r="F231" s="444"/>
      <c r="G231" s="444"/>
      <c r="H231" s="444"/>
      <c r="I231" s="444"/>
      <c r="J231" s="444"/>
      <c r="K231" s="444"/>
      <c r="L231" s="444"/>
      <c r="M231" s="444"/>
      <c r="N231" s="444"/>
      <c r="O231" s="444"/>
      <c r="P231" s="444"/>
      <c r="Q231" s="444"/>
      <c r="R231" s="444"/>
      <c r="S231" s="444"/>
      <c r="T231" s="444"/>
      <c r="U231" s="444"/>
      <c r="V231" s="445"/>
    </row>
    <row r="232" spans="1:22">
      <c r="A232" s="126" t="s">
        <v>759</v>
      </c>
      <c r="B232" s="347" t="s">
        <v>170</v>
      </c>
      <c r="C232" s="337">
        <v>0</v>
      </c>
      <c r="D232" s="337">
        <v>3</v>
      </c>
      <c r="E232" s="337">
        <v>3</v>
      </c>
      <c r="F232" s="337">
        <v>6</v>
      </c>
      <c r="G232" s="337">
        <v>0</v>
      </c>
      <c r="H232" s="337">
        <v>0</v>
      </c>
      <c r="I232" s="337">
        <v>0</v>
      </c>
      <c r="J232" s="337">
        <v>0</v>
      </c>
      <c r="K232" s="337">
        <v>0</v>
      </c>
      <c r="L232" s="337">
        <v>0</v>
      </c>
      <c r="M232" s="337">
        <v>0</v>
      </c>
      <c r="N232" s="337">
        <v>0</v>
      </c>
      <c r="O232" s="337">
        <v>0</v>
      </c>
      <c r="P232" s="337">
        <v>0</v>
      </c>
      <c r="Q232" s="337">
        <v>0</v>
      </c>
      <c r="R232" s="337">
        <v>0</v>
      </c>
      <c r="S232" s="337">
        <v>0</v>
      </c>
      <c r="T232" s="337">
        <v>0</v>
      </c>
      <c r="U232" s="337">
        <f t="shared" si="19"/>
        <v>12</v>
      </c>
      <c r="V232" s="338">
        <f t="shared" ref="V232:V247" si="23">U232/18</f>
        <v>0.66666666666666663</v>
      </c>
    </row>
    <row r="233" spans="1:22">
      <c r="A233" s="126" t="s">
        <v>760</v>
      </c>
      <c r="B233" s="347" t="s">
        <v>516</v>
      </c>
      <c r="C233" s="337">
        <v>0</v>
      </c>
      <c r="D233" s="337">
        <v>3</v>
      </c>
      <c r="E233" s="337">
        <v>6</v>
      </c>
      <c r="F233" s="337">
        <v>0</v>
      </c>
      <c r="G233" s="337">
        <v>0</v>
      </c>
      <c r="H233" s="337">
        <v>0</v>
      </c>
      <c r="I233" s="337">
        <v>3</v>
      </c>
      <c r="J233" s="337">
        <v>0</v>
      </c>
      <c r="K233" s="337">
        <v>0</v>
      </c>
      <c r="L233" s="337">
        <v>0</v>
      </c>
      <c r="M233" s="337">
        <v>0</v>
      </c>
      <c r="N233" s="337">
        <v>0</v>
      </c>
      <c r="O233" s="337">
        <v>0</v>
      </c>
      <c r="P233" s="337">
        <v>0</v>
      </c>
      <c r="Q233" s="337">
        <v>0</v>
      </c>
      <c r="R233" s="337">
        <v>0</v>
      </c>
      <c r="S233" s="337">
        <v>0</v>
      </c>
      <c r="T233" s="337">
        <v>0</v>
      </c>
      <c r="U233" s="337">
        <f t="shared" si="19"/>
        <v>12</v>
      </c>
      <c r="V233" s="338">
        <f t="shared" si="23"/>
        <v>0.66666666666666663</v>
      </c>
    </row>
    <row r="234" spans="1:22">
      <c r="A234" s="126" t="s">
        <v>761</v>
      </c>
      <c r="B234" s="349" t="s">
        <v>704</v>
      </c>
      <c r="C234" s="337">
        <v>0</v>
      </c>
      <c r="D234" s="337">
        <v>0</v>
      </c>
      <c r="E234" s="337">
        <v>0</v>
      </c>
      <c r="F234" s="337">
        <v>0</v>
      </c>
      <c r="G234" s="337">
        <v>0</v>
      </c>
      <c r="H234" s="337">
        <v>0</v>
      </c>
      <c r="I234" s="337">
        <v>0</v>
      </c>
      <c r="J234" s="337">
        <v>0</v>
      </c>
      <c r="K234" s="337">
        <v>0</v>
      </c>
      <c r="L234" s="337">
        <v>0</v>
      </c>
      <c r="M234" s="337">
        <v>0</v>
      </c>
      <c r="N234" s="337">
        <v>0</v>
      </c>
      <c r="O234" s="337">
        <v>0</v>
      </c>
      <c r="P234" s="337">
        <v>0</v>
      </c>
      <c r="Q234" s="337">
        <v>0</v>
      </c>
      <c r="R234" s="337">
        <v>0</v>
      </c>
      <c r="S234" s="337">
        <v>0</v>
      </c>
      <c r="T234" s="337">
        <v>0</v>
      </c>
      <c r="U234" s="337">
        <f t="shared" si="19"/>
        <v>0</v>
      </c>
      <c r="V234" s="338">
        <f t="shared" si="23"/>
        <v>0</v>
      </c>
    </row>
    <row r="235" spans="1:22">
      <c r="A235" s="126" t="s">
        <v>762</v>
      </c>
      <c r="B235" s="347" t="s">
        <v>174</v>
      </c>
      <c r="C235" s="337">
        <v>0</v>
      </c>
      <c r="D235" s="337">
        <v>12</v>
      </c>
      <c r="E235" s="337">
        <v>6</v>
      </c>
      <c r="F235" s="337">
        <v>0</v>
      </c>
      <c r="G235" s="337">
        <v>0</v>
      </c>
      <c r="H235" s="337">
        <v>0</v>
      </c>
      <c r="I235" s="337">
        <v>0</v>
      </c>
      <c r="J235" s="337">
        <v>0</v>
      </c>
      <c r="K235" s="337">
        <v>0</v>
      </c>
      <c r="L235" s="337">
        <v>0</v>
      </c>
      <c r="M235" s="337">
        <v>0</v>
      </c>
      <c r="N235" s="337">
        <v>0</v>
      </c>
      <c r="O235" s="337">
        <v>0</v>
      </c>
      <c r="P235" s="337">
        <v>0</v>
      </c>
      <c r="Q235" s="337">
        <v>0</v>
      </c>
      <c r="R235" s="337">
        <v>0</v>
      </c>
      <c r="S235" s="337">
        <v>0</v>
      </c>
      <c r="T235" s="337">
        <v>0</v>
      </c>
      <c r="U235" s="337">
        <f t="shared" si="19"/>
        <v>18</v>
      </c>
      <c r="V235" s="338">
        <f t="shared" si="23"/>
        <v>1</v>
      </c>
    </row>
    <row r="236" spans="1:22">
      <c r="A236" s="126" t="s">
        <v>763</v>
      </c>
      <c r="B236" s="347" t="s">
        <v>178</v>
      </c>
      <c r="C236" s="337">
        <v>0</v>
      </c>
      <c r="D236" s="337">
        <v>0</v>
      </c>
      <c r="E236" s="337">
        <v>0</v>
      </c>
      <c r="F236" s="337">
        <v>0</v>
      </c>
      <c r="G236" s="337">
        <v>0</v>
      </c>
      <c r="H236" s="337">
        <v>0</v>
      </c>
      <c r="I236" s="337">
        <v>0</v>
      </c>
      <c r="J236" s="337">
        <v>0</v>
      </c>
      <c r="K236" s="337">
        <v>0</v>
      </c>
      <c r="L236" s="337">
        <v>0</v>
      </c>
      <c r="M236" s="337">
        <v>0</v>
      </c>
      <c r="N236" s="337">
        <v>0</v>
      </c>
      <c r="O236" s="337">
        <v>0</v>
      </c>
      <c r="P236" s="337">
        <v>0</v>
      </c>
      <c r="Q236" s="337">
        <v>0</v>
      </c>
      <c r="R236" s="337">
        <v>0</v>
      </c>
      <c r="S236" s="337">
        <v>0</v>
      </c>
      <c r="T236" s="337">
        <v>0</v>
      </c>
      <c r="U236" s="337">
        <f t="shared" si="19"/>
        <v>0</v>
      </c>
      <c r="V236" s="338">
        <f t="shared" si="23"/>
        <v>0</v>
      </c>
    </row>
    <row r="237" spans="1:22">
      <c r="A237" s="126" t="s">
        <v>764</v>
      </c>
      <c r="B237" s="347" t="s">
        <v>819</v>
      </c>
      <c r="C237" s="337">
        <v>0</v>
      </c>
      <c r="D237" s="337">
        <v>6</v>
      </c>
      <c r="E237" s="337">
        <v>0</v>
      </c>
      <c r="F237" s="337">
        <v>0</v>
      </c>
      <c r="G237" s="337">
        <v>0</v>
      </c>
      <c r="H237" s="337">
        <v>0</v>
      </c>
      <c r="I237" s="337">
        <v>0</v>
      </c>
      <c r="J237" s="337">
        <v>0</v>
      </c>
      <c r="K237" s="337">
        <v>0</v>
      </c>
      <c r="L237" s="337">
        <v>0</v>
      </c>
      <c r="M237" s="337">
        <v>0</v>
      </c>
      <c r="N237" s="337">
        <v>0</v>
      </c>
      <c r="O237" s="337">
        <v>0</v>
      </c>
      <c r="P237" s="337">
        <v>0</v>
      </c>
      <c r="Q237" s="337">
        <v>0</v>
      </c>
      <c r="R237" s="337">
        <v>0</v>
      </c>
      <c r="S237" s="337">
        <v>0</v>
      </c>
      <c r="T237" s="337">
        <v>0</v>
      </c>
      <c r="U237" s="337">
        <f t="shared" si="19"/>
        <v>6</v>
      </c>
      <c r="V237" s="338">
        <f t="shared" si="23"/>
        <v>0.33333333333333331</v>
      </c>
    </row>
    <row r="238" spans="1:22">
      <c r="A238" s="126" t="s">
        <v>765</v>
      </c>
      <c r="B238" s="347" t="s">
        <v>141</v>
      </c>
      <c r="C238" s="337">
        <v>0</v>
      </c>
      <c r="D238" s="337">
        <v>0</v>
      </c>
      <c r="E238" s="337">
        <v>6</v>
      </c>
      <c r="F238" s="337">
        <v>0</v>
      </c>
      <c r="G238" s="337">
        <v>0</v>
      </c>
      <c r="H238" s="337">
        <v>0</v>
      </c>
      <c r="I238" s="337">
        <v>0</v>
      </c>
      <c r="J238" s="337">
        <v>0</v>
      </c>
      <c r="K238" s="337">
        <v>0</v>
      </c>
      <c r="L238" s="337">
        <v>0</v>
      </c>
      <c r="M238" s="337">
        <v>0</v>
      </c>
      <c r="N238" s="337">
        <v>0</v>
      </c>
      <c r="O238" s="337">
        <v>0</v>
      </c>
      <c r="P238" s="337">
        <v>0</v>
      </c>
      <c r="Q238" s="337">
        <v>0</v>
      </c>
      <c r="R238" s="337">
        <v>0</v>
      </c>
      <c r="S238" s="337">
        <v>0</v>
      </c>
      <c r="T238" s="337">
        <v>0</v>
      </c>
      <c r="U238" s="337">
        <f t="shared" si="19"/>
        <v>6</v>
      </c>
      <c r="V238" s="338">
        <f t="shared" si="23"/>
        <v>0.33333333333333331</v>
      </c>
    </row>
    <row r="239" spans="1:22">
      <c r="A239" s="126" t="s">
        <v>766</v>
      </c>
      <c r="B239" s="347" t="s">
        <v>265</v>
      </c>
      <c r="C239" s="337">
        <v>0</v>
      </c>
      <c r="D239" s="337">
        <v>0</v>
      </c>
      <c r="E239" s="337">
        <v>0</v>
      </c>
      <c r="F239" s="337">
        <v>0</v>
      </c>
      <c r="G239" s="337">
        <v>0</v>
      </c>
      <c r="H239" s="337">
        <v>0</v>
      </c>
      <c r="I239" s="337">
        <v>0</v>
      </c>
      <c r="J239" s="337">
        <v>0</v>
      </c>
      <c r="K239" s="337">
        <v>0</v>
      </c>
      <c r="L239" s="337">
        <v>0</v>
      </c>
      <c r="M239" s="337">
        <v>0</v>
      </c>
      <c r="N239" s="337">
        <v>0</v>
      </c>
      <c r="O239" s="337">
        <v>0</v>
      </c>
      <c r="P239" s="337">
        <v>0</v>
      </c>
      <c r="Q239" s="337">
        <v>0</v>
      </c>
      <c r="R239" s="337">
        <v>0</v>
      </c>
      <c r="S239" s="337">
        <v>0</v>
      </c>
      <c r="T239" s="337">
        <v>0</v>
      </c>
      <c r="U239" s="337">
        <f t="shared" si="19"/>
        <v>0</v>
      </c>
      <c r="V239" s="338">
        <f t="shared" si="23"/>
        <v>0</v>
      </c>
    </row>
    <row r="240" spans="1:22">
      <c r="A240" s="126" t="s">
        <v>767</v>
      </c>
      <c r="B240" s="347" t="s">
        <v>426</v>
      </c>
      <c r="C240" s="337">
        <v>0</v>
      </c>
      <c r="D240" s="337">
        <v>3</v>
      </c>
      <c r="E240" s="337">
        <v>3</v>
      </c>
      <c r="F240" s="337">
        <v>0</v>
      </c>
      <c r="G240" s="337">
        <v>0</v>
      </c>
      <c r="H240" s="337">
        <v>0</v>
      </c>
      <c r="I240" s="337">
        <v>0</v>
      </c>
      <c r="J240" s="337">
        <v>0</v>
      </c>
      <c r="K240" s="337">
        <v>0</v>
      </c>
      <c r="L240" s="337">
        <v>0</v>
      </c>
      <c r="M240" s="337">
        <v>0</v>
      </c>
      <c r="N240" s="337">
        <v>0</v>
      </c>
      <c r="O240" s="337">
        <v>0</v>
      </c>
      <c r="P240" s="337">
        <v>0</v>
      </c>
      <c r="Q240" s="337">
        <v>0</v>
      </c>
      <c r="R240" s="337">
        <v>0</v>
      </c>
      <c r="S240" s="337">
        <v>0</v>
      </c>
      <c r="T240" s="337">
        <v>0</v>
      </c>
      <c r="U240" s="337">
        <f t="shared" si="19"/>
        <v>6</v>
      </c>
      <c r="V240" s="338">
        <f t="shared" si="23"/>
        <v>0.33333333333333331</v>
      </c>
    </row>
    <row r="241" spans="1:22">
      <c r="A241" s="126" t="s">
        <v>768</v>
      </c>
      <c r="B241" s="347" t="s">
        <v>186</v>
      </c>
      <c r="C241" s="337">
        <v>0</v>
      </c>
      <c r="D241" s="337">
        <v>0</v>
      </c>
      <c r="E241" s="337">
        <v>3</v>
      </c>
      <c r="F241" s="337">
        <v>0</v>
      </c>
      <c r="G241" s="337">
        <v>0</v>
      </c>
      <c r="H241" s="337">
        <v>0</v>
      </c>
      <c r="I241" s="337">
        <v>0</v>
      </c>
      <c r="J241" s="337">
        <v>0</v>
      </c>
      <c r="K241" s="337">
        <v>0</v>
      </c>
      <c r="L241" s="337">
        <v>0</v>
      </c>
      <c r="M241" s="337">
        <v>0</v>
      </c>
      <c r="N241" s="337">
        <v>0</v>
      </c>
      <c r="O241" s="337">
        <v>0</v>
      </c>
      <c r="P241" s="337">
        <v>0</v>
      </c>
      <c r="Q241" s="337">
        <v>0</v>
      </c>
      <c r="R241" s="337">
        <v>0</v>
      </c>
      <c r="S241" s="337">
        <v>0</v>
      </c>
      <c r="T241" s="337">
        <v>0</v>
      </c>
      <c r="U241" s="337">
        <f t="shared" si="19"/>
        <v>3</v>
      </c>
      <c r="V241" s="338">
        <f t="shared" si="23"/>
        <v>0.16666666666666666</v>
      </c>
    </row>
    <row r="242" spans="1:22">
      <c r="A242" s="126" t="s">
        <v>769</v>
      </c>
      <c r="B242" s="347" t="s">
        <v>190</v>
      </c>
      <c r="C242" s="337">
        <v>0</v>
      </c>
      <c r="D242" s="337">
        <v>3</v>
      </c>
      <c r="E242" s="337">
        <v>0</v>
      </c>
      <c r="F242" s="337">
        <v>0</v>
      </c>
      <c r="G242" s="337">
        <v>0</v>
      </c>
      <c r="H242" s="337">
        <v>0</v>
      </c>
      <c r="I242" s="337">
        <v>0</v>
      </c>
      <c r="J242" s="337">
        <v>0</v>
      </c>
      <c r="K242" s="337">
        <v>0</v>
      </c>
      <c r="L242" s="337">
        <v>0</v>
      </c>
      <c r="M242" s="337">
        <v>0</v>
      </c>
      <c r="N242" s="337">
        <v>0</v>
      </c>
      <c r="O242" s="337">
        <v>0</v>
      </c>
      <c r="P242" s="337">
        <v>0</v>
      </c>
      <c r="Q242" s="337">
        <v>0</v>
      </c>
      <c r="R242" s="337">
        <v>0</v>
      </c>
      <c r="S242" s="337">
        <v>0</v>
      </c>
      <c r="T242" s="337">
        <v>0</v>
      </c>
      <c r="U242" s="337">
        <f t="shared" si="19"/>
        <v>3</v>
      </c>
      <c r="V242" s="338">
        <f t="shared" si="23"/>
        <v>0.16666666666666666</v>
      </c>
    </row>
    <row r="243" spans="1:22">
      <c r="A243" s="126" t="s">
        <v>770</v>
      </c>
      <c r="B243" s="347" t="s">
        <v>820</v>
      </c>
      <c r="C243" s="337">
        <v>0</v>
      </c>
      <c r="D243" s="337">
        <v>0</v>
      </c>
      <c r="E243" s="337">
        <v>6</v>
      </c>
      <c r="F243" s="337">
        <v>0</v>
      </c>
      <c r="G243" s="337">
        <v>0</v>
      </c>
      <c r="H243" s="337">
        <v>0</v>
      </c>
      <c r="I243" s="337">
        <v>0</v>
      </c>
      <c r="J243" s="337">
        <v>0</v>
      </c>
      <c r="K243" s="337">
        <v>0</v>
      </c>
      <c r="L243" s="337">
        <v>0</v>
      </c>
      <c r="M243" s="337">
        <v>0</v>
      </c>
      <c r="N243" s="337">
        <v>0</v>
      </c>
      <c r="O243" s="337">
        <v>0</v>
      </c>
      <c r="P243" s="337">
        <v>0</v>
      </c>
      <c r="Q243" s="337">
        <v>0</v>
      </c>
      <c r="R243" s="337">
        <v>0</v>
      </c>
      <c r="S243" s="337">
        <v>0</v>
      </c>
      <c r="T243" s="337">
        <v>0</v>
      </c>
      <c r="U243" s="337">
        <f t="shared" si="19"/>
        <v>6</v>
      </c>
      <c r="V243" s="338">
        <f t="shared" si="23"/>
        <v>0.33333333333333331</v>
      </c>
    </row>
    <row r="244" spans="1:22">
      <c r="A244" s="126" t="s">
        <v>771</v>
      </c>
      <c r="B244" s="347" t="s">
        <v>194</v>
      </c>
      <c r="C244" s="337">
        <v>11</v>
      </c>
      <c r="D244" s="337">
        <v>22</v>
      </c>
      <c r="E244" s="337">
        <v>9</v>
      </c>
      <c r="F244" s="337">
        <v>0</v>
      </c>
      <c r="G244" s="337">
        <v>0</v>
      </c>
      <c r="H244" s="337">
        <v>0</v>
      </c>
      <c r="I244" s="337">
        <v>0</v>
      </c>
      <c r="J244" s="337">
        <v>0</v>
      </c>
      <c r="K244" s="337">
        <v>5</v>
      </c>
      <c r="L244" s="337">
        <v>0</v>
      </c>
      <c r="M244" s="337">
        <v>10</v>
      </c>
      <c r="N244" s="337">
        <v>0</v>
      </c>
      <c r="O244" s="337">
        <v>0</v>
      </c>
      <c r="P244" s="337">
        <v>0</v>
      </c>
      <c r="Q244" s="337">
        <v>0</v>
      </c>
      <c r="R244" s="337">
        <v>0</v>
      </c>
      <c r="S244" s="337">
        <v>0</v>
      </c>
      <c r="T244" s="337">
        <v>0</v>
      </c>
      <c r="U244" s="337">
        <f t="shared" si="19"/>
        <v>57</v>
      </c>
      <c r="V244" s="338">
        <f t="shared" si="23"/>
        <v>3.1666666666666665</v>
      </c>
    </row>
    <row r="245" spans="1:22">
      <c r="A245" s="126" t="s">
        <v>772</v>
      </c>
      <c r="B245" s="126" t="s">
        <v>821</v>
      </c>
      <c r="C245" s="337">
        <v>0</v>
      </c>
      <c r="D245" s="337">
        <v>19</v>
      </c>
      <c r="E245" s="337">
        <v>11</v>
      </c>
      <c r="F245" s="337">
        <v>0</v>
      </c>
      <c r="G245" s="337">
        <v>0</v>
      </c>
      <c r="H245" s="337">
        <v>0</v>
      </c>
      <c r="I245" s="337">
        <v>0</v>
      </c>
      <c r="J245" s="337">
        <v>0</v>
      </c>
      <c r="K245" s="337">
        <v>0</v>
      </c>
      <c r="L245" s="337">
        <v>0</v>
      </c>
      <c r="M245" s="337">
        <v>0</v>
      </c>
      <c r="N245" s="337">
        <v>0</v>
      </c>
      <c r="O245" s="337">
        <v>0</v>
      </c>
      <c r="P245" s="337">
        <v>0</v>
      </c>
      <c r="Q245" s="337">
        <v>0</v>
      </c>
      <c r="R245" s="337">
        <v>0</v>
      </c>
      <c r="S245" s="337">
        <v>0</v>
      </c>
      <c r="T245" s="337">
        <v>0</v>
      </c>
      <c r="U245" s="337">
        <f t="shared" si="19"/>
        <v>30</v>
      </c>
      <c r="V245" s="338">
        <f t="shared" si="23"/>
        <v>1.6666666666666667</v>
      </c>
    </row>
    <row r="246" spans="1:22">
      <c r="A246" s="126" t="s">
        <v>773</v>
      </c>
      <c r="B246" s="347" t="s">
        <v>198</v>
      </c>
      <c r="C246" s="337">
        <v>0</v>
      </c>
      <c r="D246" s="337">
        <v>0</v>
      </c>
      <c r="E246" s="337">
        <v>0</v>
      </c>
      <c r="F246" s="337">
        <v>0</v>
      </c>
      <c r="G246" s="337">
        <v>0</v>
      </c>
      <c r="H246" s="337">
        <v>0</v>
      </c>
      <c r="I246" s="337">
        <v>0</v>
      </c>
      <c r="J246" s="337">
        <v>0</v>
      </c>
      <c r="K246" s="337">
        <v>0</v>
      </c>
      <c r="L246" s="337">
        <v>0</v>
      </c>
      <c r="M246" s="337">
        <v>0</v>
      </c>
      <c r="N246" s="337">
        <v>0</v>
      </c>
      <c r="O246" s="337">
        <v>0</v>
      </c>
      <c r="P246" s="337">
        <v>0</v>
      </c>
      <c r="Q246" s="337">
        <v>0</v>
      </c>
      <c r="R246" s="337">
        <v>0</v>
      </c>
      <c r="S246" s="337">
        <v>0</v>
      </c>
      <c r="T246" s="337">
        <v>0</v>
      </c>
      <c r="U246" s="337">
        <f t="shared" si="19"/>
        <v>0</v>
      </c>
      <c r="V246" s="338">
        <f t="shared" si="23"/>
        <v>0</v>
      </c>
    </row>
    <row r="247" spans="1:22">
      <c r="A247" s="126" t="s">
        <v>774</v>
      </c>
      <c r="B247" s="347" t="s">
        <v>518</v>
      </c>
      <c r="C247" s="337">
        <v>0</v>
      </c>
      <c r="D247" s="337">
        <v>0</v>
      </c>
      <c r="E247" s="337">
        <v>6</v>
      </c>
      <c r="F247" s="337">
        <v>0</v>
      </c>
      <c r="G247" s="337">
        <v>0</v>
      </c>
      <c r="H247" s="337">
        <v>0</v>
      </c>
      <c r="I247" s="337">
        <v>0</v>
      </c>
      <c r="J247" s="337">
        <v>0</v>
      </c>
      <c r="K247" s="337">
        <v>0</v>
      </c>
      <c r="L247" s="337">
        <v>0</v>
      </c>
      <c r="M247" s="337">
        <v>0</v>
      </c>
      <c r="N247" s="337">
        <v>0</v>
      </c>
      <c r="O247" s="337">
        <v>0</v>
      </c>
      <c r="P247" s="337">
        <v>0</v>
      </c>
      <c r="Q247" s="337">
        <v>0</v>
      </c>
      <c r="R247" s="337">
        <v>0</v>
      </c>
      <c r="S247" s="337">
        <v>0</v>
      </c>
      <c r="T247" s="337">
        <v>0</v>
      </c>
      <c r="U247" s="337">
        <f t="shared" si="19"/>
        <v>6</v>
      </c>
      <c r="V247" s="338">
        <f t="shared" si="23"/>
        <v>0.33333333333333331</v>
      </c>
    </row>
    <row r="248" spans="1:22">
      <c r="A248" s="446"/>
      <c r="B248" s="447" t="s">
        <v>102</v>
      </c>
      <c r="C248" s="448">
        <f t="shared" si="21"/>
        <v>11</v>
      </c>
      <c r="D248" s="448">
        <f t="shared" si="21"/>
        <v>71</v>
      </c>
      <c r="E248" s="448">
        <f t="shared" si="21"/>
        <v>59</v>
      </c>
      <c r="F248" s="448">
        <f t="shared" si="21"/>
        <v>6</v>
      </c>
      <c r="G248" s="448">
        <f t="shared" si="21"/>
        <v>0</v>
      </c>
      <c r="H248" s="448">
        <f t="shared" si="21"/>
        <v>0</v>
      </c>
      <c r="I248" s="448">
        <f t="shared" si="21"/>
        <v>3</v>
      </c>
      <c r="J248" s="448">
        <f t="shared" si="21"/>
        <v>0</v>
      </c>
      <c r="K248" s="448">
        <f t="shared" si="21"/>
        <v>5</v>
      </c>
      <c r="L248" s="448">
        <f t="shared" si="21"/>
        <v>0</v>
      </c>
      <c r="M248" s="448">
        <f t="shared" si="21"/>
        <v>10</v>
      </c>
      <c r="N248" s="448">
        <f t="shared" si="21"/>
        <v>0</v>
      </c>
      <c r="O248" s="448">
        <f t="shared" si="21"/>
        <v>0</v>
      </c>
      <c r="P248" s="448">
        <f t="shared" si="21"/>
        <v>0</v>
      </c>
      <c r="Q248" s="448">
        <f t="shared" si="21"/>
        <v>0</v>
      </c>
      <c r="R248" s="448">
        <f t="shared" si="21"/>
        <v>0</v>
      </c>
      <c r="S248" s="448">
        <f>SUM(S232:S247)</f>
        <v>0</v>
      </c>
      <c r="T248" s="448">
        <f t="shared" si="21"/>
        <v>0</v>
      </c>
      <c r="U248" s="448">
        <f t="shared" si="19"/>
        <v>165</v>
      </c>
      <c r="V248" s="449">
        <f>SUM(AVERAGE(C248:T248))</f>
        <v>9.1666666666666661</v>
      </c>
    </row>
    <row r="249" spans="1:22">
      <c r="A249" s="259"/>
      <c r="B249" s="259"/>
      <c r="C249" s="337" t="s">
        <v>739</v>
      </c>
      <c r="D249" s="337" t="s">
        <v>740</v>
      </c>
      <c r="E249" s="337" t="s">
        <v>741</v>
      </c>
      <c r="F249" s="337" t="s">
        <v>742</v>
      </c>
      <c r="G249" s="337" t="s">
        <v>743</v>
      </c>
      <c r="H249" s="337" t="s">
        <v>744</v>
      </c>
      <c r="I249" s="337" t="s">
        <v>745</v>
      </c>
      <c r="J249" s="337" t="s">
        <v>746</v>
      </c>
      <c r="K249" s="337" t="s">
        <v>747</v>
      </c>
      <c r="L249" s="337" t="s">
        <v>748</v>
      </c>
      <c r="M249" s="337" t="s">
        <v>749</v>
      </c>
      <c r="N249" s="337" t="s">
        <v>750</v>
      </c>
      <c r="O249" s="337" t="s">
        <v>751</v>
      </c>
      <c r="P249" s="337" t="s">
        <v>752</v>
      </c>
      <c r="Q249" s="337" t="s">
        <v>753</v>
      </c>
      <c r="R249" s="337" t="s">
        <v>754</v>
      </c>
      <c r="S249" s="337" t="s">
        <v>755</v>
      </c>
      <c r="T249" s="337" t="s">
        <v>756</v>
      </c>
      <c r="U249" s="337" t="s">
        <v>49</v>
      </c>
      <c r="V249" s="338" t="s">
        <v>757</v>
      </c>
    </row>
    <row r="250" spans="1:22">
      <c r="A250" s="450"/>
      <c r="B250" s="451" t="s">
        <v>822</v>
      </c>
      <c r="C250" s="452"/>
      <c r="D250" s="452"/>
      <c r="E250" s="452"/>
      <c r="F250" s="452"/>
      <c r="G250" s="452"/>
      <c r="H250" s="452"/>
      <c r="I250" s="452"/>
      <c r="J250" s="452"/>
      <c r="K250" s="452"/>
      <c r="L250" s="452"/>
      <c r="M250" s="452"/>
      <c r="N250" s="452"/>
      <c r="O250" s="452"/>
      <c r="P250" s="452"/>
      <c r="Q250" s="452"/>
      <c r="R250" s="452"/>
      <c r="S250" s="452"/>
      <c r="T250" s="452"/>
      <c r="U250" s="452"/>
      <c r="V250" s="453"/>
    </row>
    <row r="251" spans="1:22">
      <c r="A251" s="126" t="s">
        <v>759</v>
      </c>
      <c r="B251" s="126" t="s">
        <v>67</v>
      </c>
      <c r="C251" s="337">
        <v>0</v>
      </c>
      <c r="D251" s="337">
        <v>9</v>
      </c>
      <c r="E251" s="337">
        <v>3</v>
      </c>
      <c r="F251" s="337">
        <v>0</v>
      </c>
      <c r="G251" s="337">
        <v>9</v>
      </c>
      <c r="H251" s="337">
        <v>0</v>
      </c>
      <c r="I251" s="337">
        <v>0</v>
      </c>
      <c r="J251" s="337">
        <v>0</v>
      </c>
      <c r="K251" s="337">
        <v>0</v>
      </c>
      <c r="L251" s="337">
        <v>0</v>
      </c>
      <c r="M251" s="337">
        <v>0</v>
      </c>
      <c r="N251" s="337">
        <v>0</v>
      </c>
      <c r="O251" s="337">
        <v>0</v>
      </c>
      <c r="P251" s="337">
        <v>0</v>
      </c>
      <c r="Q251" s="337">
        <v>0</v>
      </c>
      <c r="R251" s="337">
        <v>0</v>
      </c>
      <c r="S251" s="337">
        <v>0</v>
      </c>
      <c r="T251" s="337">
        <v>0</v>
      </c>
      <c r="U251" s="337">
        <f t="shared" si="19"/>
        <v>21</v>
      </c>
      <c r="V251" s="338">
        <f t="shared" ref="V251:V266" si="24">U251/18</f>
        <v>1.1666666666666667</v>
      </c>
    </row>
    <row r="252" spans="1:22">
      <c r="A252" s="126" t="s">
        <v>760</v>
      </c>
      <c r="B252" s="126" t="s">
        <v>649</v>
      </c>
      <c r="C252" s="337">
        <v>0</v>
      </c>
      <c r="D252" s="337">
        <v>12</v>
      </c>
      <c r="E252" s="337">
        <v>6</v>
      </c>
      <c r="F252" s="337">
        <v>0</v>
      </c>
      <c r="G252" s="337">
        <v>0</v>
      </c>
      <c r="H252" s="337">
        <v>0</v>
      </c>
      <c r="I252" s="337">
        <v>0</v>
      </c>
      <c r="J252" s="337">
        <v>0</v>
      </c>
      <c r="K252" s="337">
        <v>0</v>
      </c>
      <c r="L252" s="337">
        <v>0</v>
      </c>
      <c r="M252" s="337">
        <v>0</v>
      </c>
      <c r="N252" s="337">
        <v>0</v>
      </c>
      <c r="O252" s="337">
        <v>0</v>
      </c>
      <c r="P252" s="337">
        <v>0</v>
      </c>
      <c r="Q252" s="337">
        <v>0</v>
      </c>
      <c r="R252" s="337">
        <v>0</v>
      </c>
      <c r="S252" s="337">
        <v>0</v>
      </c>
      <c r="T252" s="337">
        <v>0</v>
      </c>
      <c r="U252" s="337">
        <f t="shared" si="19"/>
        <v>18</v>
      </c>
      <c r="V252" s="338">
        <f t="shared" si="24"/>
        <v>1</v>
      </c>
    </row>
    <row r="253" spans="1:22">
      <c r="A253" s="126" t="s">
        <v>761</v>
      </c>
      <c r="B253" s="126" t="s">
        <v>823</v>
      </c>
      <c r="C253" s="337">
        <v>0</v>
      </c>
      <c r="D253" s="337">
        <v>0</v>
      </c>
      <c r="E253" s="337">
        <v>0</v>
      </c>
      <c r="F253" s="337">
        <v>0</v>
      </c>
      <c r="G253" s="337">
        <v>0</v>
      </c>
      <c r="H253" s="337">
        <v>0</v>
      </c>
      <c r="I253" s="337">
        <v>0</v>
      </c>
      <c r="J253" s="337">
        <v>0</v>
      </c>
      <c r="K253" s="337">
        <v>0</v>
      </c>
      <c r="L253" s="337">
        <v>0</v>
      </c>
      <c r="M253" s="337">
        <v>0</v>
      </c>
      <c r="N253" s="337">
        <v>0</v>
      </c>
      <c r="O253" s="337">
        <v>0</v>
      </c>
      <c r="P253" s="337">
        <v>0</v>
      </c>
      <c r="Q253" s="337">
        <v>0</v>
      </c>
      <c r="R253" s="337">
        <v>0</v>
      </c>
      <c r="S253" s="337">
        <v>0</v>
      </c>
      <c r="T253" s="337">
        <v>0</v>
      </c>
      <c r="U253" s="337">
        <f t="shared" si="19"/>
        <v>0</v>
      </c>
      <c r="V253" s="338">
        <f t="shared" si="24"/>
        <v>0</v>
      </c>
    </row>
    <row r="254" spans="1:22">
      <c r="A254" s="126" t="s">
        <v>762</v>
      </c>
      <c r="B254" s="126" t="s">
        <v>76</v>
      </c>
      <c r="C254" s="337">
        <v>0</v>
      </c>
      <c r="D254" s="337">
        <v>0</v>
      </c>
      <c r="E254" s="337">
        <v>0</v>
      </c>
      <c r="F254" s="337">
        <v>0</v>
      </c>
      <c r="G254" s="337">
        <v>0</v>
      </c>
      <c r="H254" s="337">
        <v>0</v>
      </c>
      <c r="I254" s="337">
        <v>0</v>
      </c>
      <c r="J254" s="337">
        <v>0</v>
      </c>
      <c r="K254" s="337">
        <v>0</v>
      </c>
      <c r="L254" s="337">
        <v>0</v>
      </c>
      <c r="M254" s="337">
        <v>0</v>
      </c>
      <c r="N254" s="337">
        <v>0</v>
      </c>
      <c r="O254" s="337">
        <v>0</v>
      </c>
      <c r="P254" s="337">
        <v>0</v>
      </c>
      <c r="Q254" s="337">
        <v>0</v>
      </c>
      <c r="R254" s="337">
        <v>0</v>
      </c>
      <c r="S254" s="337">
        <v>0</v>
      </c>
      <c r="T254" s="337">
        <v>0</v>
      </c>
      <c r="U254" s="337">
        <f t="shared" si="19"/>
        <v>0</v>
      </c>
      <c r="V254" s="338">
        <f t="shared" si="24"/>
        <v>0</v>
      </c>
    </row>
    <row r="255" spans="1:22">
      <c r="A255" s="126" t="s">
        <v>763</v>
      </c>
      <c r="B255" s="126" t="s">
        <v>253</v>
      </c>
      <c r="C255" s="337">
        <v>0</v>
      </c>
      <c r="D255" s="337">
        <v>0</v>
      </c>
      <c r="E255" s="337">
        <v>6</v>
      </c>
      <c r="F255" s="337">
        <v>0</v>
      </c>
      <c r="G255" s="337">
        <v>0</v>
      </c>
      <c r="H255" s="337">
        <v>0</v>
      </c>
      <c r="I255" s="337">
        <v>0</v>
      </c>
      <c r="J255" s="337">
        <v>0</v>
      </c>
      <c r="K255" s="337">
        <v>0</v>
      </c>
      <c r="L255" s="337">
        <v>0</v>
      </c>
      <c r="M255" s="337">
        <v>0</v>
      </c>
      <c r="N255" s="337">
        <v>0</v>
      </c>
      <c r="O255" s="337">
        <v>0</v>
      </c>
      <c r="P255" s="337">
        <v>0</v>
      </c>
      <c r="Q255" s="337">
        <v>0</v>
      </c>
      <c r="R255" s="337">
        <v>0</v>
      </c>
      <c r="S255" s="337">
        <v>0</v>
      </c>
      <c r="T255" s="337">
        <v>0</v>
      </c>
      <c r="U255" s="337">
        <f t="shared" si="19"/>
        <v>6</v>
      </c>
      <c r="V255" s="338">
        <f t="shared" si="24"/>
        <v>0.33333333333333331</v>
      </c>
    </row>
    <row r="256" spans="1:22">
      <c r="A256" s="126" t="s">
        <v>764</v>
      </c>
      <c r="B256" s="126" t="s">
        <v>824</v>
      </c>
      <c r="C256" s="337">
        <v>0</v>
      </c>
      <c r="D256" s="337">
        <v>0</v>
      </c>
      <c r="E256" s="337">
        <v>0</v>
      </c>
      <c r="F256" s="337">
        <v>0</v>
      </c>
      <c r="G256" s="337">
        <v>0</v>
      </c>
      <c r="H256" s="337">
        <v>0</v>
      </c>
      <c r="I256" s="337">
        <v>0</v>
      </c>
      <c r="J256" s="337">
        <v>0</v>
      </c>
      <c r="K256" s="337">
        <v>0</v>
      </c>
      <c r="L256" s="337">
        <v>0</v>
      </c>
      <c r="M256" s="337">
        <v>0</v>
      </c>
      <c r="N256" s="337">
        <v>0</v>
      </c>
      <c r="O256" s="337">
        <v>0</v>
      </c>
      <c r="P256" s="337">
        <v>0</v>
      </c>
      <c r="Q256" s="337">
        <v>0</v>
      </c>
      <c r="R256" s="337">
        <v>0</v>
      </c>
      <c r="S256" s="337">
        <v>0</v>
      </c>
      <c r="T256" s="337">
        <v>0</v>
      </c>
      <c r="U256" s="337">
        <f t="shared" si="19"/>
        <v>0</v>
      </c>
      <c r="V256" s="338">
        <f t="shared" si="24"/>
        <v>0</v>
      </c>
    </row>
    <row r="257" spans="1:22">
      <c r="A257" s="126" t="s">
        <v>765</v>
      </c>
      <c r="B257" s="126" t="s">
        <v>72</v>
      </c>
      <c r="C257" s="337">
        <v>0</v>
      </c>
      <c r="D257" s="337">
        <v>0</v>
      </c>
      <c r="E257" s="337">
        <v>0</v>
      </c>
      <c r="F257" s="337">
        <v>0</v>
      </c>
      <c r="G257" s="337">
        <v>0</v>
      </c>
      <c r="H257" s="337">
        <v>0</v>
      </c>
      <c r="I257" s="337">
        <v>0</v>
      </c>
      <c r="J257" s="337">
        <v>0</v>
      </c>
      <c r="K257" s="337">
        <v>0</v>
      </c>
      <c r="L257" s="337">
        <v>0</v>
      </c>
      <c r="M257" s="337">
        <v>0</v>
      </c>
      <c r="N257" s="337">
        <v>0</v>
      </c>
      <c r="O257" s="337">
        <v>0</v>
      </c>
      <c r="P257" s="337">
        <v>0</v>
      </c>
      <c r="Q257" s="337">
        <v>0</v>
      </c>
      <c r="R257" s="337">
        <v>0</v>
      </c>
      <c r="S257" s="337">
        <v>0</v>
      </c>
      <c r="T257" s="337">
        <v>0</v>
      </c>
      <c r="U257" s="337">
        <f t="shared" si="19"/>
        <v>0</v>
      </c>
      <c r="V257" s="338">
        <f t="shared" si="24"/>
        <v>0</v>
      </c>
    </row>
    <row r="258" spans="1:22">
      <c r="A258" s="126" t="s">
        <v>766</v>
      </c>
      <c r="B258" s="126" t="s">
        <v>81</v>
      </c>
      <c r="C258" s="337">
        <v>0</v>
      </c>
      <c r="D258" s="337">
        <v>0</v>
      </c>
      <c r="E258" s="337">
        <v>0</v>
      </c>
      <c r="F258" s="337">
        <v>0</v>
      </c>
      <c r="G258" s="337">
        <v>0</v>
      </c>
      <c r="H258" s="337">
        <v>0</v>
      </c>
      <c r="I258" s="337">
        <v>0</v>
      </c>
      <c r="J258" s="337">
        <v>0</v>
      </c>
      <c r="K258" s="337">
        <v>0</v>
      </c>
      <c r="L258" s="337">
        <v>0</v>
      </c>
      <c r="M258" s="337">
        <v>0</v>
      </c>
      <c r="N258" s="337">
        <v>0</v>
      </c>
      <c r="O258" s="337">
        <v>0</v>
      </c>
      <c r="P258" s="337">
        <v>0</v>
      </c>
      <c r="Q258" s="337">
        <v>0</v>
      </c>
      <c r="R258" s="337">
        <v>0</v>
      </c>
      <c r="S258" s="337">
        <v>0</v>
      </c>
      <c r="T258" s="337">
        <v>0</v>
      </c>
      <c r="U258" s="337">
        <f t="shared" ref="U258:U305" si="25">SUM(C258:T258)</f>
        <v>0</v>
      </c>
      <c r="V258" s="338">
        <f t="shared" si="24"/>
        <v>0</v>
      </c>
    </row>
    <row r="259" spans="1:22">
      <c r="A259" s="126" t="s">
        <v>767</v>
      </c>
      <c r="B259" s="126" t="s">
        <v>85</v>
      </c>
      <c r="C259" s="337">
        <v>0</v>
      </c>
      <c r="D259" s="337">
        <v>0</v>
      </c>
      <c r="E259" s="337">
        <v>0</v>
      </c>
      <c r="F259" s="337">
        <v>0</v>
      </c>
      <c r="G259" s="337">
        <v>0</v>
      </c>
      <c r="H259" s="337">
        <v>0</v>
      </c>
      <c r="I259" s="337">
        <v>0</v>
      </c>
      <c r="J259" s="337">
        <v>0</v>
      </c>
      <c r="K259" s="337">
        <v>0</v>
      </c>
      <c r="L259" s="337">
        <v>0</v>
      </c>
      <c r="M259" s="337">
        <v>0</v>
      </c>
      <c r="N259" s="337">
        <v>0</v>
      </c>
      <c r="O259" s="337">
        <v>0</v>
      </c>
      <c r="P259" s="337">
        <v>0</v>
      </c>
      <c r="Q259" s="337">
        <v>0</v>
      </c>
      <c r="R259" s="337">
        <v>3</v>
      </c>
      <c r="S259" s="337">
        <v>0</v>
      </c>
      <c r="T259" s="337">
        <v>0</v>
      </c>
      <c r="U259" s="337">
        <f t="shared" si="25"/>
        <v>3</v>
      </c>
      <c r="V259" s="338">
        <f t="shared" si="24"/>
        <v>0.16666666666666666</v>
      </c>
    </row>
    <row r="260" spans="1:22">
      <c r="A260" s="126" t="s">
        <v>768</v>
      </c>
      <c r="B260" s="126" t="s">
        <v>89</v>
      </c>
      <c r="C260" s="337">
        <v>0</v>
      </c>
      <c r="D260" s="337">
        <v>0</v>
      </c>
      <c r="E260" s="337">
        <v>3</v>
      </c>
      <c r="F260" s="337">
        <v>0</v>
      </c>
      <c r="G260" s="337">
        <v>0</v>
      </c>
      <c r="H260" s="337">
        <v>0</v>
      </c>
      <c r="I260" s="337">
        <v>3</v>
      </c>
      <c r="J260" s="337">
        <v>0</v>
      </c>
      <c r="K260" s="337">
        <v>0</v>
      </c>
      <c r="L260" s="337">
        <v>0</v>
      </c>
      <c r="M260" s="337">
        <v>0</v>
      </c>
      <c r="N260" s="337">
        <v>0</v>
      </c>
      <c r="O260" s="337">
        <v>0</v>
      </c>
      <c r="P260" s="337">
        <v>0</v>
      </c>
      <c r="Q260" s="337">
        <v>0</v>
      </c>
      <c r="R260" s="337">
        <v>0</v>
      </c>
      <c r="S260" s="337">
        <v>0</v>
      </c>
      <c r="T260" s="337">
        <v>0</v>
      </c>
      <c r="U260" s="337">
        <f t="shared" si="25"/>
        <v>6</v>
      </c>
      <c r="V260" s="338">
        <f t="shared" si="24"/>
        <v>0.33333333333333331</v>
      </c>
    </row>
    <row r="261" spans="1:22">
      <c r="A261" s="126" t="s">
        <v>769</v>
      </c>
      <c r="B261" s="126" t="s">
        <v>254</v>
      </c>
      <c r="C261" s="337">
        <v>0</v>
      </c>
      <c r="D261" s="337">
        <v>0</v>
      </c>
      <c r="E261" s="337">
        <v>0</v>
      </c>
      <c r="F261" s="337">
        <v>0</v>
      </c>
      <c r="G261" s="337">
        <v>0</v>
      </c>
      <c r="H261" s="337">
        <v>0</v>
      </c>
      <c r="I261" s="337">
        <v>0</v>
      </c>
      <c r="J261" s="337">
        <v>0</v>
      </c>
      <c r="K261" s="337">
        <v>0</v>
      </c>
      <c r="L261" s="337">
        <v>0</v>
      </c>
      <c r="M261" s="337">
        <v>3</v>
      </c>
      <c r="N261" s="337">
        <v>0</v>
      </c>
      <c r="O261" s="337">
        <v>0</v>
      </c>
      <c r="P261" s="337">
        <v>0</v>
      </c>
      <c r="Q261" s="337">
        <v>0</v>
      </c>
      <c r="R261" s="337">
        <v>0</v>
      </c>
      <c r="S261" s="337">
        <v>0</v>
      </c>
      <c r="T261" s="337">
        <v>0</v>
      </c>
      <c r="U261" s="337">
        <f t="shared" si="25"/>
        <v>3</v>
      </c>
      <c r="V261" s="338">
        <f t="shared" si="24"/>
        <v>0.16666666666666666</v>
      </c>
    </row>
    <row r="262" spans="1:22">
      <c r="A262" s="126" t="s">
        <v>770</v>
      </c>
      <c r="B262" s="126" t="s">
        <v>556</v>
      </c>
      <c r="C262" s="337">
        <v>0</v>
      </c>
      <c r="D262" s="337">
        <v>0</v>
      </c>
      <c r="E262" s="337">
        <v>0</v>
      </c>
      <c r="F262" s="337">
        <v>0</v>
      </c>
      <c r="G262" s="337">
        <v>0</v>
      </c>
      <c r="H262" s="337">
        <v>0</v>
      </c>
      <c r="I262" s="337">
        <v>0</v>
      </c>
      <c r="J262" s="337">
        <v>0</v>
      </c>
      <c r="K262" s="337">
        <v>0</v>
      </c>
      <c r="L262" s="337">
        <v>0</v>
      </c>
      <c r="M262" s="337">
        <v>0</v>
      </c>
      <c r="N262" s="337">
        <v>0</v>
      </c>
      <c r="O262" s="337">
        <v>0</v>
      </c>
      <c r="P262" s="337">
        <v>0</v>
      </c>
      <c r="Q262" s="337">
        <v>0</v>
      </c>
      <c r="R262" s="337">
        <v>0</v>
      </c>
      <c r="S262" s="337">
        <v>0</v>
      </c>
      <c r="T262" s="337">
        <v>0</v>
      </c>
      <c r="U262" s="337">
        <f t="shared" si="25"/>
        <v>0</v>
      </c>
      <c r="V262" s="338">
        <f t="shared" si="24"/>
        <v>0</v>
      </c>
    </row>
    <row r="263" spans="1:22">
      <c r="A263" s="126" t="s">
        <v>771</v>
      </c>
      <c r="B263" s="349" t="s">
        <v>700</v>
      </c>
      <c r="C263" s="337">
        <v>0</v>
      </c>
      <c r="D263" s="337">
        <v>0</v>
      </c>
      <c r="E263" s="337">
        <v>0</v>
      </c>
      <c r="F263" s="337">
        <v>0</v>
      </c>
      <c r="G263" s="337">
        <v>0</v>
      </c>
      <c r="H263" s="337">
        <v>0</v>
      </c>
      <c r="I263" s="337">
        <v>0</v>
      </c>
      <c r="J263" s="337">
        <v>0</v>
      </c>
      <c r="K263" s="337">
        <v>0</v>
      </c>
      <c r="L263" s="337">
        <v>0</v>
      </c>
      <c r="M263" s="337">
        <v>0</v>
      </c>
      <c r="N263" s="337">
        <v>0</v>
      </c>
      <c r="O263" s="337">
        <v>0</v>
      </c>
      <c r="P263" s="337">
        <v>0</v>
      </c>
      <c r="Q263" s="337">
        <v>0</v>
      </c>
      <c r="R263" s="337">
        <v>18</v>
      </c>
      <c r="S263" s="337">
        <v>0</v>
      </c>
      <c r="T263" s="337">
        <v>0</v>
      </c>
      <c r="U263" s="337">
        <f t="shared" si="25"/>
        <v>18</v>
      </c>
      <c r="V263" s="338">
        <f t="shared" si="24"/>
        <v>1</v>
      </c>
    </row>
    <row r="264" spans="1:22">
      <c r="A264" s="126" t="s">
        <v>772</v>
      </c>
      <c r="B264" s="126" t="s">
        <v>1391</v>
      </c>
      <c r="C264" s="337">
        <v>0</v>
      </c>
      <c r="D264" s="337">
        <v>3</v>
      </c>
      <c r="E264" s="337">
        <v>7</v>
      </c>
      <c r="F264" s="337">
        <v>0</v>
      </c>
      <c r="G264" s="337">
        <v>0</v>
      </c>
      <c r="H264" s="337">
        <v>0</v>
      </c>
      <c r="I264" s="337">
        <v>0</v>
      </c>
      <c r="J264" s="337">
        <v>0</v>
      </c>
      <c r="K264" s="337">
        <v>0</v>
      </c>
      <c r="L264" s="337">
        <v>0</v>
      </c>
      <c r="M264" s="337">
        <v>0</v>
      </c>
      <c r="N264" s="337">
        <v>0</v>
      </c>
      <c r="O264" s="337">
        <v>0</v>
      </c>
      <c r="P264" s="337">
        <v>0</v>
      </c>
      <c r="Q264" s="337">
        <v>0</v>
      </c>
      <c r="R264" s="337">
        <v>0</v>
      </c>
      <c r="S264" s="337">
        <v>0</v>
      </c>
      <c r="T264" s="337">
        <v>0</v>
      </c>
      <c r="U264" s="337">
        <f t="shared" si="25"/>
        <v>10</v>
      </c>
      <c r="V264" s="338">
        <f t="shared" si="24"/>
        <v>0.55555555555555558</v>
      </c>
    </row>
    <row r="265" spans="1:22">
      <c r="A265" s="126" t="s">
        <v>773</v>
      </c>
      <c r="B265" s="126" t="s">
        <v>360</v>
      </c>
      <c r="C265" s="337">
        <v>0</v>
      </c>
      <c r="D265" s="337">
        <v>0</v>
      </c>
      <c r="E265" s="337">
        <v>0</v>
      </c>
      <c r="F265" s="337">
        <v>0</v>
      </c>
      <c r="G265" s="337">
        <v>0</v>
      </c>
      <c r="H265" s="337">
        <v>0</v>
      </c>
      <c r="I265" s="337">
        <v>6</v>
      </c>
      <c r="J265" s="337">
        <v>0</v>
      </c>
      <c r="K265" s="337">
        <v>0</v>
      </c>
      <c r="L265" s="337">
        <v>0</v>
      </c>
      <c r="M265" s="337">
        <v>0</v>
      </c>
      <c r="N265" s="337">
        <v>0</v>
      </c>
      <c r="O265" s="337">
        <v>0</v>
      </c>
      <c r="P265" s="337">
        <v>0</v>
      </c>
      <c r="Q265" s="337">
        <v>0</v>
      </c>
      <c r="R265" s="337">
        <v>0</v>
      </c>
      <c r="S265" s="337">
        <v>0</v>
      </c>
      <c r="T265" s="337">
        <v>0</v>
      </c>
      <c r="U265" s="337">
        <f t="shared" si="25"/>
        <v>6</v>
      </c>
      <c r="V265" s="338">
        <f t="shared" si="24"/>
        <v>0.33333333333333331</v>
      </c>
    </row>
    <row r="266" spans="1:22">
      <c r="A266" s="126" t="s">
        <v>774</v>
      </c>
      <c r="B266" s="126" t="s">
        <v>99</v>
      </c>
      <c r="C266" s="337">
        <v>0</v>
      </c>
      <c r="D266" s="337">
        <v>0</v>
      </c>
      <c r="E266" s="337">
        <v>0</v>
      </c>
      <c r="F266" s="337">
        <v>0</v>
      </c>
      <c r="G266" s="337">
        <v>0</v>
      </c>
      <c r="H266" s="337">
        <v>0</v>
      </c>
      <c r="I266" s="337">
        <v>0</v>
      </c>
      <c r="J266" s="337">
        <v>0</v>
      </c>
      <c r="K266" s="337">
        <v>0</v>
      </c>
      <c r="L266" s="337">
        <v>0</v>
      </c>
      <c r="M266" s="337">
        <v>0</v>
      </c>
      <c r="N266" s="337">
        <v>0</v>
      </c>
      <c r="O266" s="337">
        <v>0</v>
      </c>
      <c r="P266" s="337">
        <v>0</v>
      </c>
      <c r="Q266" s="337">
        <v>0</v>
      </c>
      <c r="R266" s="337">
        <v>12</v>
      </c>
      <c r="S266" s="337">
        <v>0</v>
      </c>
      <c r="T266" s="337">
        <v>0</v>
      </c>
      <c r="U266" s="337">
        <f t="shared" si="25"/>
        <v>12</v>
      </c>
      <c r="V266" s="338">
        <f t="shared" si="24"/>
        <v>0.66666666666666663</v>
      </c>
    </row>
    <row r="267" spans="1:22">
      <c r="A267" s="454"/>
      <c r="B267" s="455" t="s">
        <v>102</v>
      </c>
      <c r="C267" s="456">
        <f t="shared" ref="C267:T305" si="26">SUM(C251:C266)</f>
        <v>0</v>
      </c>
      <c r="D267" s="456">
        <f t="shared" si="26"/>
        <v>24</v>
      </c>
      <c r="E267" s="456">
        <f t="shared" si="26"/>
        <v>25</v>
      </c>
      <c r="F267" s="456">
        <f t="shared" si="26"/>
        <v>0</v>
      </c>
      <c r="G267" s="456">
        <f t="shared" si="26"/>
        <v>9</v>
      </c>
      <c r="H267" s="456">
        <f t="shared" si="26"/>
        <v>0</v>
      </c>
      <c r="I267" s="456">
        <f t="shared" si="26"/>
        <v>9</v>
      </c>
      <c r="J267" s="456">
        <f t="shared" si="26"/>
        <v>0</v>
      </c>
      <c r="K267" s="456">
        <f t="shared" si="26"/>
        <v>0</v>
      </c>
      <c r="L267" s="456">
        <f t="shared" si="26"/>
        <v>0</v>
      </c>
      <c r="M267" s="456">
        <f t="shared" si="26"/>
        <v>3</v>
      </c>
      <c r="N267" s="456">
        <f t="shared" si="26"/>
        <v>0</v>
      </c>
      <c r="O267" s="456">
        <f t="shared" si="26"/>
        <v>0</v>
      </c>
      <c r="P267" s="456">
        <f t="shared" si="26"/>
        <v>0</v>
      </c>
      <c r="Q267" s="456">
        <f t="shared" si="26"/>
        <v>0</v>
      </c>
      <c r="R267" s="456">
        <f t="shared" si="26"/>
        <v>33</v>
      </c>
      <c r="S267" s="456">
        <f>SUM(S251:S266)</f>
        <v>0</v>
      </c>
      <c r="T267" s="456">
        <f t="shared" si="26"/>
        <v>0</v>
      </c>
      <c r="U267" s="456">
        <f t="shared" si="25"/>
        <v>103</v>
      </c>
      <c r="V267" s="457">
        <f>SUM(AVERAGE(C267:T267))</f>
        <v>5.7222222222222223</v>
      </c>
    </row>
    <row r="268" spans="1:22">
      <c r="A268" s="259"/>
      <c r="B268" s="259"/>
      <c r="C268" s="337" t="s">
        <v>739</v>
      </c>
      <c r="D268" s="337" t="s">
        <v>740</v>
      </c>
      <c r="E268" s="337" t="s">
        <v>741</v>
      </c>
      <c r="F268" s="337" t="s">
        <v>742</v>
      </c>
      <c r="G268" s="337" t="s">
        <v>743</v>
      </c>
      <c r="H268" s="337" t="s">
        <v>744</v>
      </c>
      <c r="I268" s="337" t="s">
        <v>745</v>
      </c>
      <c r="J268" s="337" t="s">
        <v>746</v>
      </c>
      <c r="K268" s="337" t="s">
        <v>747</v>
      </c>
      <c r="L268" s="337" t="s">
        <v>748</v>
      </c>
      <c r="M268" s="337" t="s">
        <v>749</v>
      </c>
      <c r="N268" s="337" t="s">
        <v>750</v>
      </c>
      <c r="O268" s="337" t="s">
        <v>751</v>
      </c>
      <c r="P268" s="337" t="s">
        <v>752</v>
      </c>
      <c r="Q268" s="337" t="s">
        <v>753</v>
      </c>
      <c r="R268" s="337" t="s">
        <v>754</v>
      </c>
      <c r="S268" s="337" t="s">
        <v>755</v>
      </c>
      <c r="T268" s="337" t="s">
        <v>756</v>
      </c>
      <c r="U268" s="337" t="s">
        <v>49</v>
      </c>
      <c r="V268" s="338" t="s">
        <v>757</v>
      </c>
    </row>
    <row r="269" spans="1:22">
      <c r="A269" s="458"/>
      <c r="B269" s="459" t="s">
        <v>825</v>
      </c>
      <c r="C269" s="460"/>
      <c r="D269" s="460"/>
      <c r="E269" s="460"/>
      <c r="F269" s="460"/>
      <c r="G269" s="460"/>
      <c r="H269" s="460"/>
      <c r="I269" s="460"/>
      <c r="J269" s="460"/>
      <c r="K269" s="460"/>
      <c r="L269" s="460"/>
      <c r="M269" s="460"/>
      <c r="N269" s="460"/>
      <c r="O269" s="460"/>
      <c r="P269" s="460"/>
      <c r="Q269" s="460"/>
      <c r="R269" s="460"/>
      <c r="S269" s="460"/>
      <c r="T269" s="460"/>
      <c r="U269" s="460"/>
      <c r="V269" s="461"/>
    </row>
    <row r="270" spans="1:22">
      <c r="A270" s="126" t="s">
        <v>759</v>
      </c>
      <c r="B270" s="347" t="s">
        <v>105</v>
      </c>
      <c r="C270" s="337">
        <v>0</v>
      </c>
      <c r="D270" s="337">
        <v>6</v>
      </c>
      <c r="E270" s="337">
        <v>3</v>
      </c>
      <c r="F270" s="337">
        <v>0</v>
      </c>
      <c r="G270" s="337">
        <v>0</v>
      </c>
      <c r="H270" s="337">
        <v>0</v>
      </c>
      <c r="I270" s="337">
        <v>0</v>
      </c>
      <c r="J270" s="337">
        <v>0</v>
      </c>
      <c r="K270" s="337">
        <v>0</v>
      </c>
      <c r="L270" s="337">
        <v>0</v>
      </c>
      <c r="M270" s="337">
        <v>0</v>
      </c>
      <c r="N270" s="337">
        <v>0</v>
      </c>
      <c r="O270" s="337">
        <v>0</v>
      </c>
      <c r="P270" s="337">
        <v>0</v>
      </c>
      <c r="Q270" s="337">
        <v>0</v>
      </c>
      <c r="R270" s="337">
        <v>0</v>
      </c>
      <c r="S270" s="337">
        <v>0</v>
      </c>
      <c r="T270" s="337">
        <v>0</v>
      </c>
      <c r="U270" s="337">
        <f t="shared" si="25"/>
        <v>9</v>
      </c>
      <c r="V270" s="338">
        <f t="shared" ref="V270:V285" si="27">U270/18</f>
        <v>0.5</v>
      </c>
    </row>
    <row r="271" spans="1:22">
      <c r="A271" s="126" t="s">
        <v>760</v>
      </c>
      <c r="B271" s="347" t="s">
        <v>137</v>
      </c>
      <c r="C271" s="337">
        <v>0</v>
      </c>
      <c r="D271" s="337">
        <v>3</v>
      </c>
      <c r="E271" s="337">
        <v>0</v>
      </c>
      <c r="F271" s="337">
        <v>0</v>
      </c>
      <c r="G271" s="337">
        <v>0</v>
      </c>
      <c r="H271" s="337">
        <v>0</v>
      </c>
      <c r="I271" s="337">
        <v>0</v>
      </c>
      <c r="J271" s="337">
        <v>0</v>
      </c>
      <c r="K271" s="337">
        <v>0</v>
      </c>
      <c r="L271" s="337">
        <v>0</v>
      </c>
      <c r="M271" s="337">
        <v>0</v>
      </c>
      <c r="N271" s="337">
        <v>0</v>
      </c>
      <c r="O271" s="337">
        <v>0</v>
      </c>
      <c r="P271" s="337">
        <v>0</v>
      </c>
      <c r="Q271" s="337">
        <v>0</v>
      </c>
      <c r="R271" s="337">
        <v>0</v>
      </c>
      <c r="S271" s="337">
        <v>0</v>
      </c>
      <c r="T271" s="337">
        <v>0</v>
      </c>
      <c r="U271" s="337">
        <f t="shared" si="25"/>
        <v>3</v>
      </c>
      <c r="V271" s="338">
        <f t="shared" si="27"/>
        <v>0.16666666666666666</v>
      </c>
    </row>
    <row r="272" spans="1:22">
      <c r="A272" s="126" t="s">
        <v>761</v>
      </c>
      <c r="B272" s="347" t="s">
        <v>826</v>
      </c>
      <c r="C272" s="337">
        <v>0</v>
      </c>
      <c r="D272" s="337">
        <v>0</v>
      </c>
      <c r="E272" s="337">
        <v>0</v>
      </c>
      <c r="F272" s="337">
        <v>0</v>
      </c>
      <c r="G272" s="337">
        <v>0</v>
      </c>
      <c r="H272" s="337">
        <v>0</v>
      </c>
      <c r="I272" s="337">
        <v>0</v>
      </c>
      <c r="J272" s="337">
        <v>0</v>
      </c>
      <c r="K272" s="337">
        <v>0</v>
      </c>
      <c r="L272" s="337">
        <v>0</v>
      </c>
      <c r="M272" s="337">
        <v>0</v>
      </c>
      <c r="N272" s="337">
        <v>0</v>
      </c>
      <c r="O272" s="337">
        <v>0</v>
      </c>
      <c r="P272" s="337">
        <v>0</v>
      </c>
      <c r="Q272" s="337">
        <v>0</v>
      </c>
      <c r="R272" s="337">
        <v>0</v>
      </c>
      <c r="S272" s="337">
        <v>0</v>
      </c>
      <c r="T272" s="337">
        <v>0</v>
      </c>
      <c r="U272" s="337">
        <f t="shared" si="25"/>
        <v>0</v>
      </c>
      <c r="V272" s="338">
        <f t="shared" si="27"/>
        <v>0</v>
      </c>
    </row>
    <row r="273" spans="1:22">
      <c r="A273" s="126" t="s">
        <v>762</v>
      </c>
      <c r="B273" s="347" t="s">
        <v>109</v>
      </c>
      <c r="C273" s="337">
        <v>0</v>
      </c>
      <c r="D273" s="337">
        <v>0</v>
      </c>
      <c r="E273" s="337">
        <v>0</v>
      </c>
      <c r="F273" s="337">
        <v>0</v>
      </c>
      <c r="G273" s="337">
        <v>0</v>
      </c>
      <c r="H273" s="337">
        <v>0</v>
      </c>
      <c r="I273" s="337">
        <v>0</v>
      </c>
      <c r="J273" s="337">
        <v>0</v>
      </c>
      <c r="K273" s="337">
        <v>0</v>
      </c>
      <c r="L273" s="337">
        <v>0</v>
      </c>
      <c r="M273" s="337">
        <v>0</v>
      </c>
      <c r="N273" s="337">
        <v>0</v>
      </c>
      <c r="O273" s="337">
        <v>0</v>
      </c>
      <c r="P273" s="337">
        <v>0</v>
      </c>
      <c r="Q273" s="337">
        <v>0</v>
      </c>
      <c r="R273" s="337">
        <v>0</v>
      </c>
      <c r="S273" s="337">
        <v>0</v>
      </c>
      <c r="T273" s="337">
        <v>0</v>
      </c>
      <c r="U273" s="337">
        <f t="shared" si="25"/>
        <v>0</v>
      </c>
      <c r="V273" s="338">
        <f t="shared" si="27"/>
        <v>0</v>
      </c>
    </row>
    <row r="274" spans="1:22">
      <c r="A274" s="126" t="s">
        <v>763</v>
      </c>
      <c r="B274" s="347" t="s">
        <v>113</v>
      </c>
      <c r="C274" s="337">
        <v>0</v>
      </c>
      <c r="D274" s="337">
        <v>0</v>
      </c>
      <c r="E274" s="337">
        <v>0</v>
      </c>
      <c r="F274" s="337">
        <v>0</v>
      </c>
      <c r="G274" s="337">
        <v>0</v>
      </c>
      <c r="H274" s="337">
        <v>0</v>
      </c>
      <c r="I274" s="337">
        <v>0</v>
      </c>
      <c r="J274" s="337">
        <v>0</v>
      </c>
      <c r="K274" s="337">
        <v>0</v>
      </c>
      <c r="L274" s="337">
        <v>0</v>
      </c>
      <c r="M274" s="337">
        <v>0</v>
      </c>
      <c r="N274" s="337">
        <v>0</v>
      </c>
      <c r="O274" s="337">
        <v>0</v>
      </c>
      <c r="P274" s="337">
        <v>0</v>
      </c>
      <c r="Q274" s="337">
        <v>0</v>
      </c>
      <c r="R274" s="337">
        <v>0</v>
      </c>
      <c r="S274" s="337">
        <v>0</v>
      </c>
      <c r="T274" s="337">
        <v>0</v>
      </c>
      <c r="U274" s="337">
        <f t="shared" si="25"/>
        <v>0</v>
      </c>
      <c r="V274" s="338">
        <f t="shared" si="27"/>
        <v>0</v>
      </c>
    </row>
    <row r="275" spans="1:22">
      <c r="A275" s="126" t="s">
        <v>764</v>
      </c>
      <c r="B275" s="347" t="s">
        <v>557</v>
      </c>
      <c r="C275" s="337">
        <v>0</v>
      </c>
      <c r="D275" s="337">
        <v>0</v>
      </c>
      <c r="E275" s="337">
        <v>0</v>
      </c>
      <c r="F275" s="337">
        <v>0</v>
      </c>
      <c r="G275" s="337">
        <v>0</v>
      </c>
      <c r="H275" s="337">
        <v>0</v>
      </c>
      <c r="I275" s="337">
        <v>0</v>
      </c>
      <c r="J275" s="337">
        <v>0</v>
      </c>
      <c r="K275" s="337">
        <v>0</v>
      </c>
      <c r="L275" s="337">
        <v>0</v>
      </c>
      <c r="M275" s="337">
        <v>0</v>
      </c>
      <c r="N275" s="337">
        <v>0</v>
      </c>
      <c r="O275" s="337">
        <v>0</v>
      </c>
      <c r="P275" s="337">
        <v>0</v>
      </c>
      <c r="Q275" s="337">
        <v>0</v>
      </c>
      <c r="R275" s="337">
        <v>0</v>
      </c>
      <c r="S275" s="337">
        <v>0</v>
      </c>
      <c r="T275" s="337">
        <v>0</v>
      </c>
      <c r="U275" s="337">
        <f t="shared" si="25"/>
        <v>0</v>
      </c>
      <c r="V275" s="338">
        <f t="shared" si="27"/>
        <v>0</v>
      </c>
    </row>
    <row r="276" spans="1:22">
      <c r="A276" s="126" t="s">
        <v>765</v>
      </c>
      <c r="B276" s="347" t="s">
        <v>73</v>
      </c>
      <c r="C276" s="337">
        <v>0</v>
      </c>
      <c r="D276" s="337">
        <v>0</v>
      </c>
      <c r="E276" s="337">
        <v>0</v>
      </c>
      <c r="F276" s="337">
        <v>0</v>
      </c>
      <c r="G276" s="337">
        <v>0</v>
      </c>
      <c r="H276" s="337">
        <v>0</v>
      </c>
      <c r="I276" s="337">
        <v>0</v>
      </c>
      <c r="J276" s="337">
        <v>0</v>
      </c>
      <c r="K276" s="337">
        <v>0</v>
      </c>
      <c r="L276" s="337">
        <v>0</v>
      </c>
      <c r="M276" s="337">
        <v>0</v>
      </c>
      <c r="N276" s="337">
        <v>0</v>
      </c>
      <c r="O276" s="337">
        <v>0</v>
      </c>
      <c r="P276" s="337">
        <v>0</v>
      </c>
      <c r="Q276" s="337">
        <v>0</v>
      </c>
      <c r="R276" s="337">
        <v>0</v>
      </c>
      <c r="S276" s="337">
        <v>0</v>
      </c>
      <c r="T276" s="337">
        <v>0</v>
      </c>
      <c r="U276" s="337">
        <f t="shared" si="25"/>
        <v>0</v>
      </c>
      <c r="V276" s="338">
        <f t="shared" si="27"/>
        <v>0</v>
      </c>
    </row>
    <row r="277" spans="1:22">
      <c r="A277" s="126" t="s">
        <v>766</v>
      </c>
      <c r="B277" s="347" t="s">
        <v>117</v>
      </c>
      <c r="C277" s="337">
        <v>0</v>
      </c>
      <c r="D277" s="337">
        <v>0</v>
      </c>
      <c r="E277" s="337">
        <v>0</v>
      </c>
      <c r="F277" s="337">
        <v>0</v>
      </c>
      <c r="G277" s="337">
        <v>0</v>
      </c>
      <c r="H277" s="337">
        <v>0</v>
      </c>
      <c r="I277" s="337">
        <v>0</v>
      </c>
      <c r="J277" s="337">
        <v>0</v>
      </c>
      <c r="K277" s="337">
        <v>0</v>
      </c>
      <c r="L277" s="337">
        <v>0</v>
      </c>
      <c r="M277" s="337">
        <v>0</v>
      </c>
      <c r="N277" s="337">
        <v>0</v>
      </c>
      <c r="O277" s="337">
        <v>0</v>
      </c>
      <c r="P277" s="337">
        <v>0</v>
      </c>
      <c r="Q277" s="337">
        <v>0</v>
      </c>
      <c r="R277" s="337">
        <v>0</v>
      </c>
      <c r="S277" s="337">
        <v>0</v>
      </c>
      <c r="T277" s="337">
        <v>0</v>
      </c>
      <c r="U277" s="337">
        <f t="shared" si="25"/>
        <v>0</v>
      </c>
      <c r="V277" s="338">
        <f t="shared" si="27"/>
        <v>0</v>
      </c>
    </row>
    <row r="278" spans="1:22">
      <c r="A278" s="126" t="s">
        <v>767</v>
      </c>
      <c r="B278" s="347" t="s">
        <v>121</v>
      </c>
      <c r="C278" s="337">
        <v>0</v>
      </c>
      <c r="D278" s="337">
        <v>3</v>
      </c>
      <c r="E278" s="337">
        <v>0</v>
      </c>
      <c r="F278" s="337">
        <v>0</v>
      </c>
      <c r="G278" s="337">
        <v>0</v>
      </c>
      <c r="H278" s="337">
        <v>0</v>
      </c>
      <c r="I278" s="337">
        <v>0</v>
      </c>
      <c r="J278" s="337">
        <v>0</v>
      </c>
      <c r="K278" s="337">
        <v>0</v>
      </c>
      <c r="L278" s="337">
        <v>0</v>
      </c>
      <c r="M278" s="337">
        <v>0</v>
      </c>
      <c r="N278" s="337">
        <v>0</v>
      </c>
      <c r="O278" s="337">
        <v>0</v>
      </c>
      <c r="P278" s="337">
        <v>0</v>
      </c>
      <c r="Q278" s="337">
        <v>0</v>
      </c>
      <c r="R278" s="337">
        <v>0</v>
      </c>
      <c r="S278" s="337">
        <v>0</v>
      </c>
      <c r="T278" s="337">
        <v>0</v>
      </c>
      <c r="U278" s="337">
        <f t="shared" si="25"/>
        <v>3</v>
      </c>
      <c r="V278" s="338">
        <f t="shared" si="27"/>
        <v>0.16666666666666666</v>
      </c>
    </row>
    <row r="279" spans="1:22">
      <c r="A279" s="126" t="s">
        <v>768</v>
      </c>
      <c r="B279" s="347" t="s">
        <v>125</v>
      </c>
      <c r="C279" s="337">
        <v>0</v>
      </c>
      <c r="D279" s="337">
        <v>0</v>
      </c>
      <c r="E279" s="337">
        <v>0</v>
      </c>
      <c r="F279" s="337">
        <v>0</v>
      </c>
      <c r="G279" s="337">
        <v>0</v>
      </c>
      <c r="H279" s="337">
        <v>0</v>
      </c>
      <c r="I279" s="337">
        <v>0</v>
      </c>
      <c r="J279" s="337">
        <v>0</v>
      </c>
      <c r="K279" s="337">
        <v>0</v>
      </c>
      <c r="L279" s="337">
        <v>0</v>
      </c>
      <c r="M279" s="337">
        <v>0</v>
      </c>
      <c r="N279" s="337">
        <v>0</v>
      </c>
      <c r="O279" s="337">
        <v>0</v>
      </c>
      <c r="P279" s="337">
        <v>0</v>
      </c>
      <c r="Q279" s="337">
        <v>0</v>
      </c>
      <c r="R279" s="337">
        <v>0</v>
      </c>
      <c r="S279" s="337">
        <v>0</v>
      </c>
      <c r="T279" s="337">
        <v>0</v>
      </c>
      <c r="U279" s="337">
        <f t="shared" si="25"/>
        <v>0</v>
      </c>
      <c r="V279" s="338">
        <f t="shared" si="27"/>
        <v>0</v>
      </c>
    </row>
    <row r="280" spans="1:22">
      <c r="A280" s="126" t="s">
        <v>769</v>
      </c>
      <c r="B280" s="347" t="s">
        <v>466</v>
      </c>
      <c r="C280" s="337">
        <v>0</v>
      </c>
      <c r="D280" s="337">
        <v>0</v>
      </c>
      <c r="E280" s="337">
        <v>0</v>
      </c>
      <c r="F280" s="337">
        <v>0</v>
      </c>
      <c r="G280" s="337">
        <v>0</v>
      </c>
      <c r="H280" s="337">
        <v>0</v>
      </c>
      <c r="I280" s="337">
        <v>0</v>
      </c>
      <c r="J280" s="337">
        <v>3</v>
      </c>
      <c r="K280" s="337">
        <v>0</v>
      </c>
      <c r="L280" s="337">
        <v>0</v>
      </c>
      <c r="M280" s="337">
        <v>0</v>
      </c>
      <c r="N280" s="337">
        <v>0</v>
      </c>
      <c r="O280" s="337">
        <v>0</v>
      </c>
      <c r="P280" s="337">
        <v>0</v>
      </c>
      <c r="Q280" s="337">
        <v>0</v>
      </c>
      <c r="R280" s="337">
        <v>0</v>
      </c>
      <c r="S280" s="337">
        <v>0</v>
      </c>
      <c r="T280" s="337">
        <v>0</v>
      </c>
      <c r="U280" s="337">
        <f t="shared" si="25"/>
        <v>3</v>
      </c>
      <c r="V280" s="338">
        <f t="shared" si="27"/>
        <v>0.16666666666666666</v>
      </c>
    </row>
    <row r="281" spans="1:22">
      <c r="A281" s="126" t="s">
        <v>770</v>
      </c>
      <c r="B281" s="347" t="s">
        <v>513</v>
      </c>
      <c r="C281" s="337">
        <v>0</v>
      </c>
      <c r="D281" s="337">
        <v>0</v>
      </c>
      <c r="E281" s="337">
        <v>0</v>
      </c>
      <c r="F281" s="337">
        <v>0</v>
      </c>
      <c r="G281" s="337">
        <v>0</v>
      </c>
      <c r="H281" s="337">
        <v>0</v>
      </c>
      <c r="I281" s="337">
        <v>0</v>
      </c>
      <c r="J281" s="337">
        <v>0</v>
      </c>
      <c r="K281" s="337">
        <v>0</v>
      </c>
      <c r="L281" s="337">
        <v>0</v>
      </c>
      <c r="M281" s="337">
        <v>0</v>
      </c>
      <c r="N281" s="337">
        <v>0</v>
      </c>
      <c r="O281" s="337">
        <v>0</v>
      </c>
      <c r="P281" s="337">
        <v>0</v>
      </c>
      <c r="Q281" s="337">
        <v>0</v>
      </c>
      <c r="R281" s="337">
        <v>0</v>
      </c>
      <c r="S281" s="337">
        <v>0</v>
      </c>
      <c r="T281" s="337">
        <v>0</v>
      </c>
      <c r="U281" s="337">
        <f t="shared" si="25"/>
        <v>0</v>
      </c>
      <c r="V281" s="338">
        <f t="shared" si="27"/>
        <v>0</v>
      </c>
    </row>
    <row r="282" spans="1:22">
      <c r="A282" s="126" t="s">
        <v>771</v>
      </c>
      <c r="B282" s="347" t="s">
        <v>129</v>
      </c>
      <c r="C282" s="337">
        <v>0</v>
      </c>
      <c r="D282" s="337">
        <v>0</v>
      </c>
      <c r="E282" s="337">
        <v>4</v>
      </c>
      <c r="F282" s="337">
        <v>0</v>
      </c>
      <c r="G282" s="337">
        <v>0</v>
      </c>
      <c r="H282" s="337">
        <v>0</v>
      </c>
      <c r="I282" s="337">
        <v>7</v>
      </c>
      <c r="J282" s="337">
        <v>0</v>
      </c>
      <c r="K282" s="337">
        <v>0</v>
      </c>
      <c r="L282" s="337">
        <v>0</v>
      </c>
      <c r="M282" s="337">
        <v>0</v>
      </c>
      <c r="N282" s="337">
        <v>0</v>
      </c>
      <c r="O282" s="337">
        <v>0</v>
      </c>
      <c r="P282" s="337">
        <v>0</v>
      </c>
      <c r="Q282" s="337">
        <v>0</v>
      </c>
      <c r="R282" s="337">
        <v>0</v>
      </c>
      <c r="S282" s="337">
        <v>0</v>
      </c>
      <c r="T282" s="337">
        <v>0</v>
      </c>
      <c r="U282" s="337">
        <f t="shared" si="25"/>
        <v>11</v>
      </c>
      <c r="V282" s="338">
        <f t="shared" si="27"/>
        <v>0.61111111111111116</v>
      </c>
    </row>
    <row r="283" spans="1:22">
      <c r="A283" s="126" t="s">
        <v>772</v>
      </c>
      <c r="B283" s="538" t="s">
        <v>1325</v>
      </c>
      <c r="C283" s="337">
        <v>0</v>
      </c>
      <c r="D283" s="337">
        <v>0</v>
      </c>
      <c r="E283" s="337">
        <v>0</v>
      </c>
      <c r="F283" s="337">
        <v>0</v>
      </c>
      <c r="G283" s="337">
        <v>0</v>
      </c>
      <c r="H283" s="337">
        <v>0</v>
      </c>
      <c r="I283" s="337">
        <v>0</v>
      </c>
      <c r="J283" s="337">
        <v>0</v>
      </c>
      <c r="K283" s="337">
        <v>0</v>
      </c>
      <c r="L283" s="337">
        <v>0</v>
      </c>
      <c r="M283" s="337">
        <v>0</v>
      </c>
      <c r="N283" s="337">
        <v>0</v>
      </c>
      <c r="O283" s="337">
        <v>0</v>
      </c>
      <c r="P283" s="337">
        <v>0</v>
      </c>
      <c r="Q283" s="337">
        <v>0</v>
      </c>
      <c r="R283" s="337">
        <v>0</v>
      </c>
      <c r="S283" s="337">
        <v>0</v>
      </c>
      <c r="T283" s="337">
        <v>0</v>
      </c>
      <c r="U283" s="337">
        <f t="shared" si="25"/>
        <v>0</v>
      </c>
      <c r="V283" s="338">
        <f t="shared" si="27"/>
        <v>0</v>
      </c>
    </row>
    <row r="284" spans="1:22">
      <c r="A284" s="126" t="s">
        <v>773</v>
      </c>
      <c r="B284" s="347" t="s">
        <v>133</v>
      </c>
      <c r="C284" s="337">
        <v>0</v>
      </c>
      <c r="D284" s="337">
        <v>0</v>
      </c>
      <c r="E284" s="337">
        <v>0</v>
      </c>
      <c r="F284" s="337">
        <v>0</v>
      </c>
      <c r="G284" s="337">
        <v>0</v>
      </c>
      <c r="H284" s="337">
        <v>0</v>
      </c>
      <c r="I284" s="337">
        <v>0</v>
      </c>
      <c r="J284" s="337">
        <v>0</v>
      </c>
      <c r="K284" s="337">
        <v>0</v>
      </c>
      <c r="L284" s="337">
        <v>0</v>
      </c>
      <c r="M284" s="337">
        <v>0</v>
      </c>
      <c r="N284" s="337">
        <v>0</v>
      </c>
      <c r="O284" s="337">
        <v>0</v>
      </c>
      <c r="P284" s="337">
        <v>0</v>
      </c>
      <c r="Q284" s="337">
        <v>0</v>
      </c>
      <c r="R284" s="337">
        <v>0</v>
      </c>
      <c r="S284" s="337">
        <v>0</v>
      </c>
      <c r="T284" s="337">
        <v>0</v>
      </c>
      <c r="U284" s="337">
        <f t="shared" si="25"/>
        <v>0</v>
      </c>
      <c r="V284" s="338">
        <f t="shared" si="27"/>
        <v>0</v>
      </c>
    </row>
    <row r="285" spans="1:22">
      <c r="A285" s="126" t="s">
        <v>774</v>
      </c>
      <c r="B285" s="347" t="s">
        <v>559</v>
      </c>
      <c r="C285" s="337">
        <v>0</v>
      </c>
      <c r="D285" s="337">
        <v>0</v>
      </c>
      <c r="E285" s="337">
        <v>6</v>
      </c>
      <c r="F285" s="337">
        <v>0</v>
      </c>
      <c r="G285" s="337">
        <v>0</v>
      </c>
      <c r="H285" s="337">
        <v>0</v>
      </c>
      <c r="I285" s="337">
        <v>0</v>
      </c>
      <c r="J285" s="337">
        <v>0</v>
      </c>
      <c r="K285" s="337">
        <v>0</v>
      </c>
      <c r="L285" s="337">
        <v>0</v>
      </c>
      <c r="M285" s="337">
        <v>0</v>
      </c>
      <c r="N285" s="337">
        <v>0</v>
      </c>
      <c r="O285" s="337">
        <v>0</v>
      </c>
      <c r="P285" s="337">
        <v>0</v>
      </c>
      <c r="Q285" s="337">
        <v>0</v>
      </c>
      <c r="R285" s="337">
        <v>0</v>
      </c>
      <c r="S285" s="337">
        <v>0</v>
      </c>
      <c r="T285" s="337">
        <v>0</v>
      </c>
      <c r="U285" s="337">
        <f t="shared" si="25"/>
        <v>6</v>
      </c>
      <c r="V285" s="338">
        <f t="shared" si="27"/>
        <v>0.33333333333333331</v>
      </c>
    </row>
    <row r="286" spans="1:22">
      <c r="A286" s="462"/>
      <c r="B286" s="463" t="s">
        <v>102</v>
      </c>
      <c r="C286" s="464">
        <f t="shared" si="26"/>
        <v>0</v>
      </c>
      <c r="D286" s="464">
        <f t="shared" si="26"/>
        <v>12</v>
      </c>
      <c r="E286" s="464">
        <f t="shared" si="26"/>
        <v>13</v>
      </c>
      <c r="F286" s="464">
        <f t="shared" si="26"/>
        <v>0</v>
      </c>
      <c r="G286" s="464">
        <f t="shared" si="26"/>
        <v>0</v>
      </c>
      <c r="H286" s="464">
        <f t="shared" si="26"/>
        <v>0</v>
      </c>
      <c r="I286" s="464">
        <f t="shared" si="26"/>
        <v>7</v>
      </c>
      <c r="J286" s="464">
        <f t="shared" si="26"/>
        <v>3</v>
      </c>
      <c r="K286" s="464">
        <f t="shared" si="26"/>
        <v>0</v>
      </c>
      <c r="L286" s="464">
        <f t="shared" si="26"/>
        <v>0</v>
      </c>
      <c r="M286" s="464">
        <f t="shared" si="26"/>
        <v>0</v>
      </c>
      <c r="N286" s="464">
        <f t="shared" si="26"/>
        <v>0</v>
      </c>
      <c r="O286" s="464">
        <f t="shared" si="26"/>
        <v>0</v>
      </c>
      <c r="P286" s="464">
        <f t="shared" si="26"/>
        <v>0</v>
      </c>
      <c r="Q286" s="464">
        <f t="shared" si="26"/>
        <v>0</v>
      </c>
      <c r="R286" s="464">
        <f t="shared" si="26"/>
        <v>0</v>
      </c>
      <c r="S286" s="464"/>
      <c r="T286" s="464">
        <f t="shared" si="26"/>
        <v>0</v>
      </c>
      <c r="U286" s="464">
        <f t="shared" si="25"/>
        <v>35</v>
      </c>
      <c r="V286" s="465">
        <f>SUM(AVERAGE(C286:T286))</f>
        <v>2.0588235294117645</v>
      </c>
    </row>
    <row r="287" spans="1:22">
      <c r="A287" s="259"/>
      <c r="B287" s="259"/>
      <c r="C287" s="337" t="s">
        <v>739</v>
      </c>
      <c r="D287" s="337" t="s">
        <v>740</v>
      </c>
      <c r="E287" s="337" t="s">
        <v>741</v>
      </c>
      <c r="F287" s="337" t="s">
        <v>742</v>
      </c>
      <c r="G287" s="337" t="s">
        <v>743</v>
      </c>
      <c r="H287" s="337" t="s">
        <v>744</v>
      </c>
      <c r="I287" s="337" t="s">
        <v>745</v>
      </c>
      <c r="J287" s="337" t="s">
        <v>746</v>
      </c>
      <c r="K287" s="337" t="s">
        <v>747</v>
      </c>
      <c r="L287" s="337" t="s">
        <v>748</v>
      </c>
      <c r="M287" s="337" t="s">
        <v>749</v>
      </c>
      <c r="N287" s="337" t="s">
        <v>750</v>
      </c>
      <c r="O287" s="337" t="s">
        <v>751</v>
      </c>
      <c r="P287" s="337" t="s">
        <v>752</v>
      </c>
      <c r="Q287" s="337" t="s">
        <v>753</v>
      </c>
      <c r="R287" s="337" t="s">
        <v>754</v>
      </c>
      <c r="S287" s="337" t="s">
        <v>755</v>
      </c>
      <c r="T287" s="337" t="s">
        <v>756</v>
      </c>
      <c r="U287" s="337" t="s">
        <v>49</v>
      </c>
      <c r="V287" s="338" t="s">
        <v>757</v>
      </c>
    </row>
    <row r="288" spans="1:22">
      <c r="A288" s="466"/>
      <c r="B288" s="467" t="s">
        <v>827</v>
      </c>
      <c r="C288" s="468"/>
      <c r="D288" s="468"/>
      <c r="E288" s="468"/>
      <c r="F288" s="468"/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  <c r="T288" s="468"/>
      <c r="U288" s="468"/>
      <c r="V288" s="469"/>
    </row>
    <row r="289" spans="1:22">
      <c r="A289" s="126" t="s">
        <v>759</v>
      </c>
      <c r="B289" s="470" t="s">
        <v>168</v>
      </c>
      <c r="C289" s="337">
        <v>0</v>
      </c>
      <c r="D289" s="337">
        <v>6</v>
      </c>
      <c r="E289" s="337">
        <v>15</v>
      </c>
      <c r="F289" s="337">
        <v>0</v>
      </c>
      <c r="G289" s="337">
        <v>0</v>
      </c>
      <c r="H289" s="337">
        <v>0</v>
      </c>
      <c r="I289" s="337">
        <v>0</v>
      </c>
      <c r="J289" s="337">
        <v>0</v>
      </c>
      <c r="K289" s="337">
        <v>0</v>
      </c>
      <c r="L289" s="337">
        <v>0</v>
      </c>
      <c r="M289" s="337">
        <v>0</v>
      </c>
      <c r="N289" s="337">
        <v>0</v>
      </c>
      <c r="O289" s="337">
        <v>0</v>
      </c>
      <c r="P289" s="337">
        <v>0</v>
      </c>
      <c r="Q289" s="337">
        <v>0</v>
      </c>
      <c r="R289" s="337">
        <v>0</v>
      </c>
      <c r="S289" s="337">
        <v>0</v>
      </c>
      <c r="T289" s="337">
        <v>0</v>
      </c>
      <c r="U289" s="337">
        <f t="shared" si="25"/>
        <v>21</v>
      </c>
      <c r="V289" s="338">
        <f t="shared" ref="V289:V304" si="28">U289/18</f>
        <v>1.1666666666666667</v>
      </c>
    </row>
    <row r="290" spans="1:22">
      <c r="A290" s="126" t="s">
        <v>760</v>
      </c>
      <c r="B290" s="470" t="s">
        <v>828</v>
      </c>
      <c r="C290" s="337">
        <v>0</v>
      </c>
      <c r="D290" s="337">
        <v>4</v>
      </c>
      <c r="E290" s="337">
        <v>6</v>
      </c>
      <c r="F290" s="337">
        <v>0</v>
      </c>
      <c r="G290" s="337">
        <v>0</v>
      </c>
      <c r="H290" s="337">
        <v>0</v>
      </c>
      <c r="I290" s="337">
        <v>15</v>
      </c>
      <c r="J290" s="337">
        <v>0</v>
      </c>
      <c r="K290" s="337">
        <v>0</v>
      </c>
      <c r="L290" s="337">
        <v>0</v>
      </c>
      <c r="M290" s="337">
        <v>0</v>
      </c>
      <c r="N290" s="337">
        <v>0</v>
      </c>
      <c r="O290" s="337">
        <v>0</v>
      </c>
      <c r="P290" s="337">
        <v>0</v>
      </c>
      <c r="Q290" s="337">
        <v>6</v>
      </c>
      <c r="R290" s="337">
        <v>0</v>
      </c>
      <c r="S290" s="337">
        <v>0</v>
      </c>
      <c r="T290" s="337">
        <v>0</v>
      </c>
      <c r="U290" s="337">
        <f t="shared" si="25"/>
        <v>31</v>
      </c>
      <c r="V290" s="338">
        <f t="shared" si="28"/>
        <v>1.7222222222222223</v>
      </c>
    </row>
    <row r="291" spans="1:22">
      <c r="A291" s="126" t="s">
        <v>761</v>
      </c>
      <c r="B291" s="347" t="s">
        <v>422</v>
      </c>
      <c r="C291" s="337">
        <v>0</v>
      </c>
      <c r="D291" s="337">
        <v>0</v>
      </c>
      <c r="E291" s="337">
        <v>0</v>
      </c>
      <c r="F291" s="337">
        <v>0</v>
      </c>
      <c r="G291" s="337">
        <v>0</v>
      </c>
      <c r="H291" s="337">
        <v>0</v>
      </c>
      <c r="I291" s="337">
        <v>0</v>
      </c>
      <c r="J291" s="337">
        <v>0</v>
      </c>
      <c r="K291" s="337">
        <v>0</v>
      </c>
      <c r="L291" s="337">
        <v>0</v>
      </c>
      <c r="M291" s="337">
        <v>0</v>
      </c>
      <c r="N291" s="337">
        <v>0</v>
      </c>
      <c r="O291" s="337">
        <v>0</v>
      </c>
      <c r="P291" s="337">
        <v>0</v>
      </c>
      <c r="Q291" s="337">
        <v>0</v>
      </c>
      <c r="R291" s="337">
        <v>0</v>
      </c>
      <c r="S291" s="337">
        <v>0</v>
      </c>
      <c r="T291" s="337">
        <v>0</v>
      </c>
      <c r="U291" s="337">
        <f t="shared" si="25"/>
        <v>0</v>
      </c>
      <c r="V291" s="338">
        <f t="shared" si="28"/>
        <v>0</v>
      </c>
    </row>
    <row r="292" spans="1:22">
      <c r="A292" s="126" t="s">
        <v>762</v>
      </c>
      <c r="B292" s="347" t="s">
        <v>172</v>
      </c>
      <c r="C292" s="337">
        <v>0</v>
      </c>
      <c r="D292" s="337">
        <v>6</v>
      </c>
      <c r="E292" s="337">
        <v>12</v>
      </c>
      <c r="F292" s="337">
        <v>0</v>
      </c>
      <c r="G292" s="337">
        <v>0</v>
      </c>
      <c r="H292" s="337">
        <v>0</v>
      </c>
      <c r="I292" s="337">
        <v>18</v>
      </c>
      <c r="J292" s="337">
        <v>0</v>
      </c>
      <c r="K292" s="337">
        <v>0</v>
      </c>
      <c r="L292" s="337">
        <v>0</v>
      </c>
      <c r="M292" s="337">
        <v>0</v>
      </c>
      <c r="N292" s="337">
        <v>0</v>
      </c>
      <c r="O292" s="337">
        <v>0</v>
      </c>
      <c r="P292" s="337">
        <v>0</v>
      </c>
      <c r="Q292" s="337">
        <v>0</v>
      </c>
      <c r="R292" s="337">
        <v>0</v>
      </c>
      <c r="S292" s="337">
        <v>0</v>
      </c>
      <c r="T292" s="337">
        <v>0</v>
      </c>
      <c r="U292" s="337">
        <f t="shared" si="25"/>
        <v>36</v>
      </c>
      <c r="V292" s="338">
        <f t="shared" si="28"/>
        <v>2</v>
      </c>
    </row>
    <row r="293" spans="1:22">
      <c r="A293" s="126" t="s">
        <v>763</v>
      </c>
      <c r="B293" s="347" t="s">
        <v>176</v>
      </c>
      <c r="C293" s="337">
        <v>0</v>
      </c>
      <c r="D293" s="337">
        <v>0</v>
      </c>
      <c r="E293" s="337">
        <v>0</v>
      </c>
      <c r="F293" s="337">
        <v>0</v>
      </c>
      <c r="G293" s="337">
        <v>0</v>
      </c>
      <c r="H293" s="337">
        <v>0</v>
      </c>
      <c r="I293" s="337">
        <v>0</v>
      </c>
      <c r="J293" s="337">
        <v>0</v>
      </c>
      <c r="K293" s="337">
        <v>0</v>
      </c>
      <c r="L293" s="337">
        <v>0</v>
      </c>
      <c r="M293" s="337">
        <v>0</v>
      </c>
      <c r="N293" s="337">
        <v>0</v>
      </c>
      <c r="O293" s="337">
        <v>0</v>
      </c>
      <c r="P293" s="337">
        <v>0</v>
      </c>
      <c r="Q293" s="337">
        <v>0</v>
      </c>
      <c r="R293" s="337">
        <v>0</v>
      </c>
      <c r="S293" s="337">
        <v>0</v>
      </c>
      <c r="T293" s="337">
        <v>0</v>
      </c>
      <c r="U293" s="337">
        <f t="shared" si="25"/>
        <v>0</v>
      </c>
      <c r="V293" s="338">
        <f t="shared" si="28"/>
        <v>0</v>
      </c>
    </row>
    <row r="294" spans="1:22">
      <c r="A294" s="126" t="s">
        <v>764</v>
      </c>
      <c r="B294" s="347" t="s">
        <v>473</v>
      </c>
      <c r="C294" s="337">
        <v>0</v>
      </c>
      <c r="D294" s="337">
        <v>6</v>
      </c>
      <c r="E294" s="337">
        <v>0</v>
      </c>
      <c r="F294" s="337">
        <v>0</v>
      </c>
      <c r="G294" s="337">
        <v>0</v>
      </c>
      <c r="H294" s="337">
        <v>0</v>
      </c>
      <c r="I294" s="337">
        <v>0</v>
      </c>
      <c r="J294" s="337">
        <v>0</v>
      </c>
      <c r="K294" s="337">
        <v>0</v>
      </c>
      <c r="L294" s="337">
        <v>0</v>
      </c>
      <c r="M294" s="337">
        <v>0</v>
      </c>
      <c r="N294" s="337">
        <v>0</v>
      </c>
      <c r="O294" s="337">
        <v>0</v>
      </c>
      <c r="P294" s="337">
        <v>0</v>
      </c>
      <c r="Q294" s="337">
        <v>0</v>
      </c>
      <c r="R294" s="337">
        <v>0</v>
      </c>
      <c r="S294" s="337">
        <v>0</v>
      </c>
      <c r="T294" s="337">
        <v>0</v>
      </c>
      <c r="U294" s="337">
        <f t="shared" si="25"/>
        <v>6</v>
      </c>
      <c r="V294" s="338">
        <f t="shared" si="28"/>
        <v>0.33333333333333331</v>
      </c>
    </row>
    <row r="295" spans="1:22">
      <c r="A295" s="126" t="s">
        <v>765</v>
      </c>
      <c r="B295" s="347" t="s">
        <v>829</v>
      </c>
      <c r="C295" s="337">
        <v>0</v>
      </c>
      <c r="D295" s="337">
        <v>0</v>
      </c>
      <c r="E295" s="337">
        <v>0</v>
      </c>
      <c r="F295" s="337">
        <v>0</v>
      </c>
      <c r="G295" s="337">
        <v>0</v>
      </c>
      <c r="H295" s="337">
        <v>0</v>
      </c>
      <c r="I295" s="337">
        <v>0</v>
      </c>
      <c r="J295" s="337">
        <v>0</v>
      </c>
      <c r="K295" s="337">
        <v>0</v>
      </c>
      <c r="L295" s="337">
        <v>0</v>
      </c>
      <c r="M295" s="337">
        <v>0</v>
      </c>
      <c r="N295" s="337">
        <v>0</v>
      </c>
      <c r="O295" s="337">
        <v>0</v>
      </c>
      <c r="P295" s="337">
        <v>0</v>
      </c>
      <c r="Q295" s="337">
        <v>0</v>
      </c>
      <c r="R295" s="337">
        <v>0</v>
      </c>
      <c r="S295" s="337">
        <v>0</v>
      </c>
      <c r="T295" s="337">
        <v>0</v>
      </c>
      <c r="U295" s="337">
        <f t="shared" si="25"/>
        <v>0</v>
      </c>
      <c r="V295" s="338">
        <f t="shared" si="28"/>
        <v>0</v>
      </c>
    </row>
    <row r="296" spans="1:22">
      <c r="A296" s="126" t="s">
        <v>766</v>
      </c>
      <c r="B296" s="347" t="s">
        <v>184</v>
      </c>
      <c r="C296" s="337">
        <v>0</v>
      </c>
      <c r="D296" s="337">
        <v>0</v>
      </c>
      <c r="E296" s="337">
        <v>3</v>
      </c>
      <c r="F296" s="337">
        <v>0</v>
      </c>
      <c r="G296" s="337">
        <v>0</v>
      </c>
      <c r="H296" s="337">
        <v>0</v>
      </c>
      <c r="I296" s="337">
        <v>0</v>
      </c>
      <c r="J296" s="337">
        <v>0</v>
      </c>
      <c r="K296" s="337">
        <v>0</v>
      </c>
      <c r="L296" s="337">
        <v>3</v>
      </c>
      <c r="M296" s="337">
        <v>0</v>
      </c>
      <c r="N296" s="337">
        <v>0</v>
      </c>
      <c r="O296" s="337">
        <v>0</v>
      </c>
      <c r="P296" s="337">
        <v>0</v>
      </c>
      <c r="Q296" s="337">
        <v>0</v>
      </c>
      <c r="R296" s="337">
        <v>0</v>
      </c>
      <c r="S296" s="337">
        <v>0</v>
      </c>
      <c r="T296" s="337">
        <v>0</v>
      </c>
      <c r="U296" s="337">
        <f t="shared" si="25"/>
        <v>6</v>
      </c>
      <c r="V296" s="338">
        <f t="shared" si="28"/>
        <v>0.33333333333333331</v>
      </c>
    </row>
    <row r="297" spans="1:22">
      <c r="A297" s="126" t="s">
        <v>767</v>
      </c>
      <c r="B297" s="349" t="s">
        <v>566</v>
      </c>
      <c r="C297" s="337">
        <v>0</v>
      </c>
      <c r="D297" s="337">
        <v>6</v>
      </c>
      <c r="E297" s="337">
        <v>0</v>
      </c>
      <c r="F297" s="337">
        <v>0</v>
      </c>
      <c r="G297" s="337">
        <v>0</v>
      </c>
      <c r="H297" s="337">
        <v>0</v>
      </c>
      <c r="I297" s="337">
        <v>0</v>
      </c>
      <c r="J297" s="337">
        <v>0</v>
      </c>
      <c r="K297" s="337">
        <v>0</v>
      </c>
      <c r="L297" s="337">
        <v>0</v>
      </c>
      <c r="M297" s="337">
        <v>0</v>
      </c>
      <c r="N297" s="337">
        <v>0</v>
      </c>
      <c r="O297" s="337">
        <v>0</v>
      </c>
      <c r="P297" s="337">
        <v>0</v>
      </c>
      <c r="Q297" s="337">
        <v>0</v>
      </c>
      <c r="R297" s="337">
        <v>0</v>
      </c>
      <c r="S297" s="337">
        <v>0</v>
      </c>
      <c r="T297" s="337">
        <v>0</v>
      </c>
      <c r="U297" s="337">
        <f t="shared" si="25"/>
        <v>6</v>
      </c>
      <c r="V297" s="338">
        <f t="shared" si="28"/>
        <v>0.33333333333333331</v>
      </c>
    </row>
    <row r="298" spans="1:22">
      <c r="A298" s="126" t="s">
        <v>768</v>
      </c>
      <c r="B298" s="347" t="s">
        <v>188</v>
      </c>
      <c r="C298" s="337">
        <v>0</v>
      </c>
      <c r="D298" s="337">
        <v>0</v>
      </c>
      <c r="E298" s="337">
        <v>6</v>
      </c>
      <c r="F298" s="337">
        <v>0</v>
      </c>
      <c r="G298" s="337">
        <v>0</v>
      </c>
      <c r="H298" s="337">
        <v>0</v>
      </c>
      <c r="I298" s="337">
        <v>0</v>
      </c>
      <c r="J298" s="337">
        <v>0</v>
      </c>
      <c r="K298" s="337">
        <v>0</v>
      </c>
      <c r="L298" s="337">
        <v>0</v>
      </c>
      <c r="M298" s="337">
        <v>0</v>
      </c>
      <c r="N298" s="337">
        <v>0</v>
      </c>
      <c r="O298" s="337">
        <v>0</v>
      </c>
      <c r="P298" s="337">
        <v>0</v>
      </c>
      <c r="Q298" s="337">
        <v>0</v>
      </c>
      <c r="R298" s="337">
        <v>0</v>
      </c>
      <c r="S298" s="337">
        <v>0</v>
      </c>
      <c r="T298" s="337">
        <v>0</v>
      </c>
      <c r="U298" s="337">
        <f t="shared" si="25"/>
        <v>6</v>
      </c>
      <c r="V298" s="338">
        <f t="shared" si="28"/>
        <v>0.33333333333333331</v>
      </c>
    </row>
    <row r="299" spans="1:22">
      <c r="A299" s="126" t="s">
        <v>769</v>
      </c>
      <c r="B299" s="347" t="s">
        <v>369</v>
      </c>
      <c r="C299" s="337">
        <v>0</v>
      </c>
      <c r="D299" s="337">
        <v>0</v>
      </c>
      <c r="E299" s="337">
        <v>3</v>
      </c>
      <c r="F299" s="337">
        <v>0</v>
      </c>
      <c r="G299" s="337">
        <v>0</v>
      </c>
      <c r="H299" s="337">
        <v>0</v>
      </c>
      <c r="I299" s="337">
        <v>0</v>
      </c>
      <c r="J299" s="337">
        <v>0</v>
      </c>
      <c r="K299" s="337">
        <v>0</v>
      </c>
      <c r="L299" s="337">
        <v>0</v>
      </c>
      <c r="M299" s="337">
        <v>0</v>
      </c>
      <c r="N299" s="337">
        <v>0</v>
      </c>
      <c r="O299" s="337">
        <v>0</v>
      </c>
      <c r="P299" s="337">
        <v>0</v>
      </c>
      <c r="Q299" s="337">
        <v>0</v>
      </c>
      <c r="R299" s="337">
        <v>0</v>
      </c>
      <c r="S299" s="337">
        <v>0</v>
      </c>
      <c r="T299" s="337">
        <v>0</v>
      </c>
      <c r="U299" s="337">
        <f t="shared" si="25"/>
        <v>3</v>
      </c>
      <c r="V299" s="338">
        <f t="shared" si="28"/>
        <v>0.16666666666666666</v>
      </c>
    </row>
    <row r="300" spans="1:22">
      <c r="A300" s="126" t="s">
        <v>770</v>
      </c>
      <c r="B300" s="347" t="s">
        <v>517</v>
      </c>
      <c r="C300" s="337">
        <v>0</v>
      </c>
      <c r="D300" s="337">
        <v>0</v>
      </c>
      <c r="E300" s="337">
        <v>0</v>
      </c>
      <c r="F300" s="337">
        <v>0</v>
      </c>
      <c r="G300" s="337">
        <v>0</v>
      </c>
      <c r="H300" s="337">
        <v>0</v>
      </c>
      <c r="I300" s="337">
        <v>0</v>
      </c>
      <c r="J300" s="337">
        <v>0</v>
      </c>
      <c r="K300" s="337">
        <v>0</v>
      </c>
      <c r="L300" s="337">
        <v>0</v>
      </c>
      <c r="M300" s="337">
        <v>0</v>
      </c>
      <c r="N300" s="337">
        <v>0</v>
      </c>
      <c r="O300" s="337">
        <v>0</v>
      </c>
      <c r="P300" s="337">
        <v>0</v>
      </c>
      <c r="Q300" s="337">
        <v>0</v>
      </c>
      <c r="R300" s="337">
        <v>0</v>
      </c>
      <c r="S300" s="337">
        <v>0</v>
      </c>
      <c r="T300" s="337">
        <v>0</v>
      </c>
      <c r="U300" s="337">
        <f t="shared" si="25"/>
        <v>0</v>
      </c>
      <c r="V300" s="338">
        <f t="shared" si="28"/>
        <v>0</v>
      </c>
    </row>
    <row r="301" spans="1:22">
      <c r="A301" s="126" t="s">
        <v>771</v>
      </c>
      <c r="B301" s="347" t="s">
        <v>192</v>
      </c>
      <c r="C301" s="337">
        <v>0</v>
      </c>
      <c r="D301" s="337">
        <v>12</v>
      </c>
      <c r="E301" s="337">
        <v>4</v>
      </c>
      <c r="F301" s="337">
        <v>0</v>
      </c>
      <c r="G301" s="337">
        <v>0</v>
      </c>
      <c r="H301" s="337">
        <v>0</v>
      </c>
      <c r="I301" s="337">
        <v>0</v>
      </c>
      <c r="J301" s="337">
        <v>0</v>
      </c>
      <c r="K301" s="337">
        <v>0</v>
      </c>
      <c r="L301" s="337">
        <v>0</v>
      </c>
      <c r="M301" s="337">
        <v>10</v>
      </c>
      <c r="N301" s="337">
        <v>0</v>
      </c>
      <c r="O301" s="337">
        <v>0</v>
      </c>
      <c r="P301" s="337">
        <v>0</v>
      </c>
      <c r="Q301" s="337">
        <v>0</v>
      </c>
      <c r="R301" s="337">
        <v>0</v>
      </c>
      <c r="S301" s="337">
        <v>0</v>
      </c>
      <c r="T301" s="337">
        <v>0</v>
      </c>
      <c r="U301" s="337">
        <f t="shared" si="25"/>
        <v>26</v>
      </c>
      <c r="V301" s="338">
        <f t="shared" si="28"/>
        <v>1.4444444444444444</v>
      </c>
    </row>
    <row r="302" spans="1:22">
      <c r="A302" s="126" t="s">
        <v>772</v>
      </c>
      <c r="B302" s="349" t="s">
        <v>1451</v>
      </c>
      <c r="C302" s="337">
        <v>0</v>
      </c>
      <c r="D302" s="337">
        <v>17</v>
      </c>
      <c r="E302" s="337">
        <v>11</v>
      </c>
      <c r="F302" s="337">
        <v>0</v>
      </c>
      <c r="G302" s="337">
        <v>0</v>
      </c>
      <c r="H302" s="337">
        <v>0</v>
      </c>
      <c r="I302" s="337">
        <v>0</v>
      </c>
      <c r="J302" s="337">
        <v>0</v>
      </c>
      <c r="K302" s="337">
        <v>0</v>
      </c>
      <c r="L302" s="337">
        <v>0</v>
      </c>
      <c r="M302" s="337">
        <v>0</v>
      </c>
      <c r="N302" s="337">
        <v>0</v>
      </c>
      <c r="O302" s="337">
        <v>0</v>
      </c>
      <c r="P302" s="337">
        <v>0</v>
      </c>
      <c r="Q302" s="337">
        <v>0</v>
      </c>
      <c r="R302" s="337">
        <v>0</v>
      </c>
      <c r="S302" s="337">
        <v>0</v>
      </c>
      <c r="T302" s="337">
        <v>0</v>
      </c>
      <c r="U302" s="337">
        <f t="shared" si="25"/>
        <v>28</v>
      </c>
      <c r="V302" s="338">
        <f t="shared" si="28"/>
        <v>1.5555555555555556</v>
      </c>
    </row>
    <row r="303" spans="1:22">
      <c r="A303" s="126" t="s">
        <v>773</v>
      </c>
      <c r="B303" s="347" t="s">
        <v>266</v>
      </c>
      <c r="C303" s="337">
        <v>0</v>
      </c>
      <c r="D303" s="337">
        <v>6</v>
      </c>
      <c r="E303" s="337">
        <v>12</v>
      </c>
      <c r="F303" s="337">
        <v>0</v>
      </c>
      <c r="G303" s="337">
        <v>0</v>
      </c>
      <c r="H303" s="337">
        <v>0</v>
      </c>
      <c r="I303" s="337">
        <v>0</v>
      </c>
      <c r="J303" s="337">
        <v>0</v>
      </c>
      <c r="K303" s="337">
        <v>0</v>
      </c>
      <c r="L303" s="337">
        <v>0</v>
      </c>
      <c r="M303" s="337">
        <v>0</v>
      </c>
      <c r="N303" s="337">
        <v>0</v>
      </c>
      <c r="O303" s="337">
        <v>0</v>
      </c>
      <c r="P303" s="337">
        <v>0</v>
      </c>
      <c r="Q303" s="337">
        <v>0</v>
      </c>
      <c r="R303" s="337">
        <v>0</v>
      </c>
      <c r="S303" s="337">
        <v>0</v>
      </c>
      <c r="T303" s="337">
        <v>0</v>
      </c>
      <c r="U303" s="337">
        <f t="shared" si="25"/>
        <v>18</v>
      </c>
      <c r="V303" s="338">
        <f t="shared" si="28"/>
        <v>1</v>
      </c>
    </row>
    <row r="304" spans="1:22">
      <c r="A304" s="126" t="s">
        <v>774</v>
      </c>
      <c r="B304" s="347" t="s">
        <v>196</v>
      </c>
      <c r="C304" s="337">
        <v>0</v>
      </c>
      <c r="D304" s="337">
        <v>0</v>
      </c>
      <c r="E304" s="337">
        <v>12</v>
      </c>
      <c r="F304" s="337">
        <v>0</v>
      </c>
      <c r="G304" s="337">
        <v>0</v>
      </c>
      <c r="H304" s="337">
        <v>0</v>
      </c>
      <c r="I304" s="337">
        <v>0</v>
      </c>
      <c r="J304" s="337">
        <v>0</v>
      </c>
      <c r="K304" s="337">
        <v>0</v>
      </c>
      <c r="L304" s="337">
        <v>0</v>
      </c>
      <c r="M304" s="337">
        <v>0</v>
      </c>
      <c r="N304" s="337">
        <v>0</v>
      </c>
      <c r="O304" s="337">
        <v>0</v>
      </c>
      <c r="P304" s="337">
        <v>0</v>
      </c>
      <c r="Q304" s="337">
        <v>0</v>
      </c>
      <c r="R304" s="337">
        <v>0</v>
      </c>
      <c r="S304" s="337">
        <v>0</v>
      </c>
      <c r="T304" s="337">
        <v>0</v>
      </c>
      <c r="U304" s="337">
        <f t="shared" si="25"/>
        <v>12</v>
      </c>
      <c r="V304" s="338">
        <f t="shared" si="28"/>
        <v>0.66666666666666663</v>
      </c>
    </row>
    <row r="305" spans="1:22">
      <c r="A305" s="471"/>
      <c r="B305" s="472" t="s">
        <v>102</v>
      </c>
      <c r="C305" s="473">
        <f t="shared" si="26"/>
        <v>0</v>
      </c>
      <c r="D305" s="473">
        <f t="shared" si="26"/>
        <v>63</v>
      </c>
      <c r="E305" s="473">
        <f t="shared" si="26"/>
        <v>84</v>
      </c>
      <c r="F305" s="473">
        <f t="shared" si="26"/>
        <v>0</v>
      </c>
      <c r="G305" s="473">
        <f t="shared" si="26"/>
        <v>0</v>
      </c>
      <c r="H305" s="473">
        <f t="shared" si="26"/>
        <v>0</v>
      </c>
      <c r="I305" s="473">
        <f t="shared" si="26"/>
        <v>33</v>
      </c>
      <c r="J305" s="473">
        <f t="shared" si="26"/>
        <v>0</v>
      </c>
      <c r="K305" s="473">
        <f t="shared" si="26"/>
        <v>0</v>
      </c>
      <c r="L305" s="473">
        <f t="shared" si="26"/>
        <v>3</v>
      </c>
      <c r="M305" s="473">
        <f t="shared" si="26"/>
        <v>10</v>
      </c>
      <c r="N305" s="473">
        <f t="shared" si="26"/>
        <v>0</v>
      </c>
      <c r="O305" s="473">
        <f t="shared" si="26"/>
        <v>0</v>
      </c>
      <c r="P305" s="473">
        <f t="shared" si="26"/>
        <v>0</v>
      </c>
      <c r="Q305" s="473">
        <f t="shared" si="26"/>
        <v>6</v>
      </c>
      <c r="R305" s="473">
        <f t="shared" si="26"/>
        <v>0</v>
      </c>
      <c r="S305" s="473">
        <f>SUM(S289:S304)</f>
        <v>0</v>
      </c>
      <c r="T305" s="473">
        <f t="shared" si="26"/>
        <v>0</v>
      </c>
      <c r="U305" s="473">
        <f t="shared" si="25"/>
        <v>199</v>
      </c>
      <c r="V305" s="474">
        <f>SUM(AVERAGE(C305:T305))</f>
        <v>11.055555555555555</v>
      </c>
    </row>
    <row r="306" spans="1:22">
      <c r="C306" s="337" t="s">
        <v>739</v>
      </c>
      <c r="D306" s="337" t="s">
        <v>740</v>
      </c>
      <c r="E306" s="337" t="s">
        <v>741</v>
      </c>
      <c r="F306" s="337" t="s">
        <v>742</v>
      </c>
      <c r="G306" s="337" t="s">
        <v>743</v>
      </c>
      <c r="H306" s="337" t="s">
        <v>744</v>
      </c>
      <c r="I306" s="337" t="s">
        <v>745</v>
      </c>
      <c r="J306" s="337" t="s">
        <v>746</v>
      </c>
      <c r="K306" s="337" t="s">
        <v>747</v>
      </c>
      <c r="L306" s="337" t="s">
        <v>748</v>
      </c>
      <c r="M306" s="337" t="s">
        <v>749</v>
      </c>
      <c r="N306" s="337" t="s">
        <v>750</v>
      </c>
      <c r="O306" s="337" t="s">
        <v>751</v>
      </c>
      <c r="P306" s="337" t="s">
        <v>752</v>
      </c>
      <c r="Q306" s="337" t="s">
        <v>753</v>
      </c>
      <c r="R306" s="337" t="s">
        <v>754</v>
      </c>
      <c r="S306" s="337" t="s">
        <v>755</v>
      </c>
      <c r="T306" s="337" t="s">
        <v>756</v>
      </c>
      <c r="U306" s="337" t="s">
        <v>49</v>
      </c>
      <c r="V306" s="338" t="s">
        <v>757</v>
      </c>
    </row>
  </sheetData>
  <printOptions gridLines="1"/>
  <pageMargins left="0.75" right="0.75" top="1" bottom="1" header="0.5" footer="0.5"/>
  <pageSetup paperSize="9" scale="87" orientation="landscape" r:id="rId1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P34"/>
  <sheetViews>
    <sheetView zoomScale="140" workbookViewId="0">
      <selection activeCell="F6" sqref="F6:F13"/>
    </sheetView>
  </sheetViews>
  <sheetFormatPr defaultRowHeight="12.75"/>
  <cols>
    <col min="1" max="1" width="3.140625" customWidth="1"/>
    <col min="2" max="9" width="13.7109375" customWidth="1"/>
    <col min="10" max="10" width="2.7109375" customWidth="1"/>
    <col min="11" max="11" width="14.7109375" customWidth="1"/>
    <col min="12" max="12" width="15.7109375" customWidth="1"/>
    <col min="13" max="13" width="3.7109375" customWidth="1"/>
    <col min="14" max="14" width="4.5703125" customWidth="1"/>
    <col min="15" max="15" width="2.42578125" customWidth="1"/>
    <col min="16" max="16" width="11" customWidth="1"/>
    <col min="17" max="34" width="14.7109375" customWidth="1"/>
  </cols>
  <sheetData>
    <row r="1" spans="1:42" ht="14.1" customHeight="1"/>
    <row r="2" spans="1:42" ht="14.1" customHeight="1">
      <c r="B2" s="745" t="s">
        <v>830</v>
      </c>
      <c r="C2" s="745"/>
      <c r="D2" s="745"/>
      <c r="E2" s="745"/>
      <c r="F2" s="745"/>
      <c r="G2" s="475"/>
      <c r="K2" s="54" t="s">
        <v>831</v>
      </c>
      <c r="L2" s="55"/>
      <c r="M2" s="476">
        <v>1</v>
      </c>
      <c r="N2" s="476" t="s">
        <v>58</v>
      </c>
      <c r="P2" s="82" t="s">
        <v>832</v>
      </c>
      <c r="Q2" s="477"/>
      <c r="R2" s="55"/>
      <c r="S2" s="27"/>
      <c r="T2" s="27"/>
      <c r="U2" s="27"/>
    </row>
    <row r="3" spans="1:42" ht="14.1" customHeight="1">
      <c r="B3" s="308" t="s">
        <v>833</v>
      </c>
      <c r="C3" s="476"/>
      <c r="D3" s="476"/>
      <c r="E3" s="476"/>
      <c r="F3" s="476"/>
      <c r="G3" s="476"/>
      <c r="H3" s="476"/>
      <c r="I3" s="476"/>
      <c r="M3" s="476">
        <v>2</v>
      </c>
      <c r="N3" s="476" t="s">
        <v>834</v>
      </c>
      <c r="P3" s="90" t="s">
        <v>835</v>
      </c>
      <c r="Q3" s="476" t="s">
        <v>836</v>
      </c>
      <c r="R3" s="55"/>
      <c r="S3" s="27"/>
      <c r="T3" s="27"/>
      <c r="U3" s="27"/>
    </row>
    <row r="4" spans="1:42" ht="14.1" customHeight="1">
      <c r="B4" s="477"/>
      <c r="C4" s="477"/>
      <c r="D4" s="477"/>
      <c r="E4" s="477"/>
      <c r="F4" s="882" t="s">
        <v>1562</v>
      </c>
      <c r="G4" s="477"/>
      <c r="H4" s="477"/>
      <c r="I4" s="476"/>
      <c r="K4" s="54" t="s">
        <v>837</v>
      </c>
      <c r="L4" s="55"/>
      <c r="M4" s="476">
        <v>3</v>
      </c>
      <c r="N4" s="476" t="s">
        <v>838</v>
      </c>
      <c r="P4" s="82" t="s">
        <v>839</v>
      </c>
      <c r="Q4" s="476"/>
      <c r="R4" s="55"/>
      <c r="S4" s="54"/>
      <c r="T4" s="55"/>
      <c r="U4" s="55"/>
      <c r="V4" s="55"/>
      <c r="Z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2" ht="14.1" customHeight="1">
      <c r="A5" s="55"/>
      <c r="B5" s="82" t="s">
        <v>832</v>
      </c>
      <c r="C5" s="82" t="s">
        <v>839</v>
      </c>
      <c r="D5" s="82" t="s">
        <v>840</v>
      </c>
      <c r="E5" s="478" t="s">
        <v>841</v>
      </c>
      <c r="F5" s="82" t="s">
        <v>837</v>
      </c>
      <c r="G5" s="82" t="s">
        <v>842</v>
      </c>
      <c r="H5" s="82" t="s">
        <v>843</v>
      </c>
      <c r="I5" s="478" t="s">
        <v>844</v>
      </c>
      <c r="K5" s="55" t="s">
        <v>408</v>
      </c>
      <c r="L5" s="55"/>
      <c r="M5" s="476">
        <v>4</v>
      </c>
      <c r="N5" s="476" t="s">
        <v>52</v>
      </c>
      <c r="P5" s="90" t="s">
        <v>845</v>
      </c>
      <c r="Q5" s="476" t="s">
        <v>846</v>
      </c>
      <c r="R5" s="55"/>
      <c r="S5" s="479"/>
      <c r="T5" s="480"/>
      <c r="U5" s="480"/>
      <c r="V5" s="55"/>
      <c r="Z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2" ht="14.1" customHeight="1">
      <c r="A6" s="55"/>
      <c r="B6" s="90" t="s">
        <v>835</v>
      </c>
      <c r="C6" s="90" t="s">
        <v>845</v>
      </c>
      <c r="D6" s="90" t="s">
        <v>847</v>
      </c>
      <c r="E6" s="202" t="s">
        <v>848</v>
      </c>
      <c r="F6" s="880" t="s">
        <v>849</v>
      </c>
      <c r="G6" s="90" t="s">
        <v>850</v>
      </c>
      <c r="H6" s="90" t="s">
        <v>851</v>
      </c>
      <c r="I6" s="202" t="s">
        <v>852</v>
      </c>
      <c r="L6" s="55"/>
      <c r="M6" s="476">
        <v>5</v>
      </c>
      <c r="N6" s="476" t="s">
        <v>853</v>
      </c>
      <c r="P6" s="82" t="s">
        <v>840</v>
      </c>
      <c r="Q6" s="476"/>
      <c r="R6" s="55"/>
      <c r="S6" s="479"/>
      <c r="T6" s="480"/>
      <c r="U6" s="480"/>
      <c r="Z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2" ht="14.1" customHeight="1">
      <c r="A7" s="55"/>
      <c r="B7" s="90" t="s">
        <v>854</v>
      </c>
      <c r="C7" s="90" t="s">
        <v>855</v>
      </c>
      <c r="D7" s="90" t="s">
        <v>856</v>
      </c>
      <c r="E7" s="202" t="s">
        <v>857</v>
      </c>
      <c r="F7" s="880" t="s">
        <v>858</v>
      </c>
      <c r="G7" s="90" t="s">
        <v>859</v>
      </c>
      <c r="H7" s="90" t="s">
        <v>860</v>
      </c>
      <c r="I7" s="202" t="s">
        <v>861</v>
      </c>
      <c r="K7" s="54" t="s">
        <v>842</v>
      </c>
      <c r="L7" s="55"/>
      <c r="M7" s="476">
        <v>6</v>
      </c>
      <c r="N7" s="476" t="s">
        <v>56</v>
      </c>
      <c r="P7" s="90" t="s">
        <v>847</v>
      </c>
      <c r="Q7" s="476" t="s">
        <v>862</v>
      </c>
      <c r="R7" s="55"/>
      <c r="S7" s="479"/>
      <c r="T7" s="480"/>
      <c r="U7" s="480"/>
      <c r="Z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</row>
    <row r="8" spans="1:42" ht="14.1" customHeight="1">
      <c r="A8" s="55"/>
      <c r="B8" s="90" t="s">
        <v>863</v>
      </c>
      <c r="C8" s="90" t="s">
        <v>864</v>
      </c>
      <c r="D8" s="90" t="s">
        <v>865</v>
      </c>
      <c r="E8" s="202" t="s">
        <v>866</v>
      </c>
      <c r="F8" s="880" t="s">
        <v>867</v>
      </c>
      <c r="G8" s="90" t="s">
        <v>868</v>
      </c>
      <c r="H8" s="90" t="s">
        <v>869</v>
      </c>
      <c r="I8" s="202" t="s">
        <v>870</v>
      </c>
      <c r="K8" s="55" t="s">
        <v>462</v>
      </c>
      <c r="L8" s="55"/>
      <c r="M8" s="476">
        <v>7</v>
      </c>
      <c r="N8" s="476" t="s">
        <v>59</v>
      </c>
      <c r="P8" s="82" t="s">
        <v>841</v>
      </c>
      <c r="Q8" s="476"/>
      <c r="R8" s="55"/>
      <c r="S8" s="479"/>
      <c r="T8" s="480"/>
      <c r="U8" s="480"/>
      <c r="Z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</row>
    <row r="9" spans="1:42" ht="14.1" customHeight="1">
      <c r="A9" s="55"/>
      <c r="B9" s="90" t="s">
        <v>871</v>
      </c>
      <c r="C9" s="90" t="s">
        <v>872</v>
      </c>
      <c r="D9" s="90" t="s">
        <v>873</v>
      </c>
      <c r="E9" s="202" t="s">
        <v>874</v>
      </c>
      <c r="F9" s="880" t="s">
        <v>875</v>
      </c>
      <c r="G9" s="90" t="s">
        <v>876</v>
      </c>
      <c r="H9" s="90" t="s">
        <v>877</v>
      </c>
      <c r="I9" s="202" t="s">
        <v>878</v>
      </c>
      <c r="K9" s="55"/>
      <c r="L9" s="55"/>
      <c r="M9" s="476">
        <v>8</v>
      </c>
      <c r="N9" s="476" t="s">
        <v>879</v>
      </c>
      <c r="P9" s="90" t="s">
        <v>848</v>
      </c>
      <c r="Q9" s="476" t="s">
        <v>880</v>
      </c>
      <c r="R9" s="55"/>
      <c r="S9" s="479"/>
      <c r="T9" s="480"/>
      <c r="U9" s="480"/>
      <c r="Z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</row>
    <row r="10" spans="1:42" ht="14.1" customHeight="1">
      <c r="A10" s="55"/>
      <c r="B10" s="90" t="s">
        <v>881</v>
      </c>
      <c r="C10" s="90" t="s">
        <v>882</v>
      </c>
      <c r="D10" s="90" t="s">
        <v>883</v>
      </c>
      <c r="E10" s="202" t="s">
        <v>884</v>
      </c>
      <c r="F10" s="880" t="s">
        <v>885</v>
      </c>
      <c r="G10" s="90" t="s">
        <v>886</v>
      </c>
      <c r="H10" s="90" t="s">
        <v>887</v>
      </c>
      <c r="I10" s="202" t="s">
        <v>888</v>
      </c>
      <c r="K10" s="54" t="s">
        <v>843</v>
      </c>
      <c r="L10" s="55"/>
      <c r="M10" s="476">
        <v>9</v>
      </c>
      <c r="N10" s="476" t="s">
        <v>54</v>
      </c>
      <c r="P10" s="82" t="s">
        <v>837</v>
      </c>
      <c r="Q10" s="476"/>
      <c r="R10" s="55"/>
      <c r="S10" s="479"/>
      <c r="T10" s="480"/>
      <c r="U10" s="480"/>
      <c r="Z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</row>
    <row r="11" spans="1:42" ht="14.1" customHeight="1">
      <c r="A11" s="55"/>
      <c r="B11" s="90" t="s">
        <v>889</v>
      </c>
      <c r="C11" s="90" t="s">
        <v>890</v>
      </c>
      <c r="D11" s="90" t="s">
        <v>891</v>
      </c>
      <c r="E11" s="202" t="s">
        <v>892</v>
      </c>
      <c r="F11" s="880" t="s">
        <v>893</v>
      </c>
      <c r="G11" s="90" t="s">
        <v>894</v>
      </c>
      <c r="H11" s="90" t="s">
        <v>895</v>
      </c>
      <c r="I11" s="202" t="s">
        <v>896</v>
      </c>
      <c r="K11" s="55" t="s">
        <v>507</v>
      </c>
      <c r="L11" s="55"/>
      <c r="M11" s="476">
        <v>10</v>
      </c>
      <c r="N11" s="476" t="s">
        <v>897</v>
      </c>
      <c r="P11" s="90" t="s">
        <v>849</v>
      </c>
      <c r="Q11" s="476" t="s">
        <v>898</v>
      </c>
      <c r="R11" s="55"/>
      <c r="S11" s="479"/>
      <c r="T11" s="480"/>
      <c r="U11" s="480"/>
      <c r="Z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4.1" customHeight="1">
      <c r="A12" s="55"/>
      <c r="B12" s="90" t="s">
        <v>899</v>
      </c>
      <c r="C12" s="90" t="s">
        <v>900</v>
      </c>
      <c r="D12" s="90" t="s">
        <v>901</v>
      </c>
      <c r="E12" s="202" t="s">
        <v>902</v>
      </c>
      <c r="F12" s="880" t="s">
        <v>903</v>
      </c>
      <c r="G12" s="90" t="s">
        <v>904</v>
      </c>
      <c r="H12" s="90" t="s">
        <v>905</v>
      </c>
      <c r="I12" s="202" t="s">
        <v>906</v>
      </c>
      <c r="K12" s="55"/>
      <c r="L12" s="55"/>
      <c r="M12" s="476">
        <v>11</v>
      </c>
      <c r="N12" s="476" t="s">
        <v>55</v>
      </c>
      <c r="P12" s="82" t="s">
        <v>842</v>
      </c>
      <c r="Q12" s="476"/>
      <c r="R12" s="55"/>
      <c r="S12" s="481"/>
      <c r="T12" s="482"/>
      <c r="U12" s="482"/>
      <c r="Z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</row>
    <row r="13" spans="1:42" ht="14.1" customHeight="1">
      <c r="A13" s="55"/>
      <c r="B13" s="90" t="s">
        <v>907</v>
      </c>
      <c r="C13" s="90" t="s">
        <v>908</v>
      </c>
      <c r="D13" s="90" t="s">
        <v>909</v>
      </c>
      <c r="E13" s="202" t="s">
        <v>910</v>
      </c>
      <c r="F13" s="880" t="s">
        <v>911</v>
      </c>
      <c r="G13" s="90" t="s">
        <v>912</v>
      </c>
      <c r="H13" s="90" t="s">
        <v>913</v>
      </c>
      <c r="I13" s="202" t="s">
        <v>914</v>
      </c>
      <c r="K13" s="54" t="s">
        <v>844</v>
      </c>
      <c r="L13" s="55"/>
      <c r="M13" s="476">
        <v>12</v>
      </c>
      <c r="N13" s="476" t="s">
        <v>915</v>
      </c>
      <c r="P13" s="90" t="s">
        <v>850</v>
      </c>
      <c r="Q13" s="476" t="s">
        <v>916</v>
      </c>
      <c r="R13" s="55"/>
      <c r="S13" s="253"/>
      <c r="T13" s="483"/>
      <c r="U13" s="484"/>
      <c r="Z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</row>
    <row r="14" spans="1:42" ht="14.1" customHeight="1">
      <c r="A14" s="55"/>
      <c r="B14" s="477"/>
      <c r="C14" s="90"/>
      <c r="D14" s="90"/>
      <c r="E14" s="90"/>
      <c r="F14" s="90"/>
      <c r="G14" s="90"/>
      <c r="H14" s="90"/>
      <c r="I14" s="90"/>
      <c r="K14" s="719" t="s">
        <v>917</v>
      </c>
      <c r="L14" s="719"/>
      <c r="M14" s="476">
        <v>13</v>
      </c>
      <c r="N14" s="476" t="s">
        <v>53</v>
      </c>
      <c r="P14" s="82" t="s">
        <v>843</v>
      </c>
      <c r="Q14" s="476"/>
      <c r="R14" s="54"/>
      <c r="S14" s="54"/>
      <c r="T14" s="54"/>
      <c r="U14" s="54"/>
      <c r="V14" s="55"/>
      <c r="Z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</row>
    <row r="15" spans="1:42" ht="14.1" customHeight="1">
      <c r="A15" s="55"/>
      <c r="B15" s="82" t="s">
        <v>918</v>
      </c>
      <c r="C15" s="82" t="s">
        <v>919</v>
      </c>
      <c r="D15" s="82" t="s">
        <v>920</v>
      </c>
      <c r="E15" s="478" t="s">
        <v>921</v>
      </c>
      <c r="F15" s="82" t="s">
        <v>922</v>
      </c>
      <c r="G15" s="82" t="s">
        <v>923</v>
      </c>
      <c r="H15" s="82" t="s">
        <v>924</v>
      </c>
      <c r="I15" s="477"/>
      <c r="K15" s="55"/>
      <c r="L15" s="55"/>
      <c r="M15" s="476">
        <v>14</v>
      </c>
      <c r="N15" s="476" t="s">
        <v>57</v>
      </c>
      <c r="P15" s="90" t="s">
        <v>851</v>
      </c>
      <c r="Q15" s="476" t="s">
        <v>925</v>
      </c>
      <c r="R15" s="54"/>
      <c r="S15" s="479"/>
      <c r="T15" s="480"/>
      <c r="U15" s="480"/>
      <c r="Z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2" ht="14.1" customHeight="1">
      <c r="B16" s="90" t="s">
        <v>926</v>
      </c>
      <c r="C16" s="90" t="s">
        <v>658</v>
      </c>
      <c r="D16" s="90" t="s">
        <v>927</v>
      </c>
      <c r="E16" s="202" t="s">
        <v>928</v>
      </c>
      <c r="F16" s="90" t="s">
        <v>929</v>
      </c>
      <c r="G16" s="90" t="s">
        <v>930</v>
      </c>
      <c r="H16" s="90" t="s">
        <v>931</v>
      </c>
      <c r="I16" s="477"/>
      <c r="K16" s="54" t="s">
        <v>918</v>
      </c>
      <c r="L16" s="55"/>
      <c r="M16" s="476">
        <v>15</v>
      </c>
      <c r="N16" s="476" t="s">
        <v>932</v>
      </c>
      <c r="P16" s="82" t="s">
        <v>844</v>
      </c>
      <c r="Q16" s="476"/>
      <c r="R16" s="55"/>
      <c r="S16" s="479"/>
      <c r="T16" s="480"/>
      <c r="U16" s="480"/>
      <c r="Z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2" ht="14.1" customHeight="1">
      <c r="B17" s="90" t="s">
        <v>933</v>
      </c>
      <c r="C17" s="90" t="s">
        <v>660</v>
      </c>
      <c r="D17" s="90" t="s">
        <v>934</v>
      </c>
      <c r="E17" s="202" t="s">
        <v>935</v>
      </c>
      <c r="F17" s="90" t="s">
        <v>936</v>
      </c>
      <c r="G17" s="90" t="s">
        <v>937</v>
      </c>
      <c r="H17" s="90" t="s">
        <v>938</v>
      </c>
      <c r="I17" s="477"/>
      <c r="K17" s="55" t="s">
        <v>604</v>
      </c>
      <c r="L17" s="55"/>
      <c r="M17" s="476">
        <v>16</v>
      </c>
      <c r="N17" s="476" t="s">
        <v>939</v>
      </c>
      <c r="P17" s="90" t="s">
        <v>852</v>
      </c>
      <c r="Q17" s="476" t="s">
        <v>880</v>
      </c>
      <c r="R17" s="55"/>
      <c r="S17" s="479"/>
      <c r="T17" s="480"/>
      <c r="U17" s="480"/>
      <c r="Z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2" ht="14.1" customHeight="1">
      <c r="B18" s="90" t="s">
        <v>940</v>
      </c>
      <c r="C18" s="90" t="s">
        <v>661</v>
      </c>
      <c r="D18" s="90" t="s">
        <v>941</v>
      </c>
      <c r="E18" s="202" t="s">
        <v>942</v>
      </c>
      <c r="F18" s="90" t="s">
        <v>943</v>
      </c>
      <c r="G18" s="90" t="s">
        <v>944</v>
      </c>
      <c r="H18" s="90" t="s">
        <v>945</v>
      </c>
      <c r="I18" s="477"/>
      <c r="K18" s="55"/>
      <c r="L18" s="55"/>
      <c r="M18" s="477"/>
      <c r="N18" s="477"/>
      <c r="O18" s="477"/>
      <c r="P18" s="82" t="s">
        <v>918</v>
      </c>
      <c r="Q18" s="476"/>
      <c r="R18" s="55"/>
      <c r="S18" s="479"/>
      <c r="T18" s="480"/>
      <c r="U18" s="480"/>
      <c r="Z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2" ht="14.1" customHeight="1">
      <c r="B19" s="90" t="s">
        <v>946</v>
      </c>
      <c r="C19" s="90" t="s">
        <v>662</v>
      </c>
      <c r="D19" s="90" t="s">
        <v>947</v>
      </c>
      <c r="E19" s="202" t="s">
        <v>948</v>
      </c>
      <c r="F19" s="90" t="s">
        <v>949</v>
      </c>
      <c r="G19" s="90" t="s">
        <v>950</v>
      </c>
      <c r="H19" s="90" t="s">
        <v>951</v>
      </c>
      <c r="I19" s="477"/>
      <c r="K19" s="54" t="s">
        <v>919</v>
      </c>
      <c r="L19" s="55"/>
      <c r="M19" s="477"/>
      <c r="N19" s="477"/>
      <c r="O19" s="477"/>
      <c r="P19" s="90" t="s">
        <v>926</v>
      </c>
      <c r="Q19" s="476" t="s">
        <v>952</v>
      </c>
      <c r="R19" s="55"/>
      <c r="S19" s="479"/>
      <c r="T19" s="480"/>
      <c r="U19" s="480"/>
      <c r="Z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2" ht="14.1" customHeight="1">
      <c r="B20" s="90" t="s">
        <v>953</v>
      </c>
      <c r="C20" s="90" t="s">
        <v>663</v>
      </c>
      <c r="D20" s="90" t="s">
        <v>954</v>
      </c>
      <c r="E20" s="202" t="s">
        <v>955</v>
      </c>
      <c r="F20" s="90" t="s">
        <v>956</v>
      </c>
      <c r="G20" s="90" t="s">
        <v>957</v>
      </c>
      <c r="H20" s="90" t="s">
        <v>958</v>
      </c>
      <c r="I20" s="477"/>
      <c r="K20" s="55" t="s">
        <v>648</v>
      </c>
      <c r="L20" s="55"/>
      <c r="M20" s="476"/>
      <c r="N20" s="476"/>
      <c r="O20" s="476"/>
      <c r="P20" s="82" t="s">
        <v>919</v>
      </c>
      <c r="Q20" s="476"/>
      <c r="R20" s="55"/>
      <c r="S20" s="479"/>
      <c r="T20" s="480"/>
      <c r="U20" s="480"/>
      <c r="Z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2" ht="14.1" customHeight="1">
      <c r="A21" s="55"/>
      <c r="B21" s="90" t="s">
        <v>959</v>
      </c>
      <c r="C21" s="90" t="s">
        <v>664</v>
      </c>
      <c r="D21" s="90" t="s">
        <v>960</v>
      </c>
      <c r="E21" s="202" t="s">
        <v>961</v>
      </c>
      <c r="F21" s="90" t="s">
        <v>962</v>
      </c>
      <c r="G21" s="90" t="s">
        <v>963</v>
      </c>
      <c r="H21" s="90" t="s">
        <v>964</v>
      </c>
      <c r="I21" s="477"/>
      <c r="K21" s="55"/>
      <c r="L21" s="55"/>
      <c r="M21" s="476"/>
      <c r="N21" s="476"/>
      <c r="O21" s="476"/>
      <c r="P21" s="90" t="s">
        <v>658</v>
      </c>
      <c r="Q21" s="476" t="s">
        <v>965</v>
      </c>
      <c r="R21" s="55"/>
      <c r="S21" s="479"/>
      <c r="T21" s="480"/>
      <c r="U21" s="480"/>
      <c r="Z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1:42" ht="14.1" customHeight="1">
      <c r="A22" s="55"/>
      <c r="B22" s="90" t="s">
        <v>966</v>
      </c>
      <c r="C22" s="90" t="s">
        <v>666</v>
      </c>
      <c r="D22" s="90" t="s">
        <v>967</v>
      </c>
      <c r="E22" s="202" t="s">
        <v>968</v>
      </c>
      <c r="F22" s="90" t="s">
        <v>969</v>
      </c>
      <c r="G22" s="90" t="s">
        <v>970</v>
      </c>
      <c r="H22" s="90" t="s">
        <v>971</v>
      </c>
      <c r="I22" s="477"/>
      <c r="K22" s="54" t="s">
        <v>920</v>
      </c>
      <c r="L22" s="55"/>
      <c r="M22" s="476"/>
      <c r="N22" s="476"/>
      <c r="O22" s="476"/>
      <c r="P22" s="82" t="s">
        <v>920</v>
      </c>
      <c r="Q22" s="476"/>
      <c r="R22" s="55"/>
      <c r="S22" s="481"/>
      <c r="T22" s="482"/>
      <c r="U22" s="482"/>
      <c r="Z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</row>
    <row r="23" spans="1:42" ht="14.1" customHeight="1">
      <c r="A23" s="55"/>
      <c r="B23" s="90" t="s">
        <v>972</v>
      </c>
      <c r="C23" s="90" t="s">
        <v>668</v>
      </c>
      <c r="D23" s="90" t="s">
        <v>973</v>
      </c>
      <c r="E23" s="202" t="s">
        <v>974</v>
      </c>
      <c r="F23" s="90" t="s">
        <v>975</v>
      </c>
      <c r="G23" s="90" t="s">
        <v>976</v>
      </c>
      <c r="H23" s="90" t="s">
        <v>977</v>
      </c>
      <c r="I23" s="477"/>
      <c r="K23" s="55" t="s">
        <v>698</v>
      </c>
      <c r="L23" s="55"/>
      <c r="M23" s="476"/>
      <c r="N23" s="476"/>
      <c r="O23" s="476"/>
      <c r="P23" s="90" t="s">
        <v>927</v>
      </c>
      <c r="Q23" s="476" t="s">
        <v>978</v>
      </c>
      <c r="R23" s="55"/>
      <c r="S23" s="253"/>
      <c r="T23" s="483"/>
      <c r="U23" s="484"/>
      <c r="Z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</row>
    <row r="24" spans="1:42" ht="14.1" customHeight="1">
      <c r="A24" s="55"/>
      <c r="E24" s="475"/>
      <c r="F24" s="485"/>
      <c r="G24" s="486"/>
      <c r="K24" s="55"/>
      <c r="L24" s="55"/>
      <c r="M24" s="477"/>
      <c r="N24" s="477"/>
      <c r="O24" s="477"/>
      <c r="P24" s="82" t="s">
        <v>921</v>
      </c>
      <c r="Q24" s="476"/>
      <c r="R24" s="55"/>
      <c r="S24" s="146"/>
      <c r="T24" s="83"/>
      <c r="U24" s="84"/>
      <c r="Z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</row>
    <row r="25" spans="1:42" ht="14.1" customHeight="1">
      <c r="B25" s="487"/>
      <c r="C25" s="488"/>
      <c r="D25" s="488"/>
      <c r="E25" s="488"/>
      <c r="F25" s="488"/>
      <c r="G25" s="488"/>
      <c r="K25" s="54" t="s">
        <v>921</v>
      </c>
      <c r="L25" s="55"/>
      <c r="M25" s="477"/>
      <c r="N25" s="477"/>
      <c r="O25" s="477"/>
      <c r="P25" s="90" t="s">
        <v>942</v>
      </c>
      <c r="Q25" s="476" t="s">
        <v>880</v>
      </c>
      <c r="R25" s="488"/>
      <c r="S25" s="489"/>
      <c r="T25" s="488"/>
      <c r="U25" s="490"/>
      <c r="V25" s="55"/>
      <c r="Z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</row>
    <row r="26" spans="1:42" ht="14.1" customHeight="1">
      <c r="B26" s="479"/>
      <c r="C26" s="480"/>
      <c r="D26" s="480"/>
      <c r="E26" s="486"/>
      <c r="F26" s="479"/>
      <c r="G26" s="480"/>
      <c r="K26" s="55" t="s">
        <v>710</v>
      </c>
      <c r="L26" s="55"/>
      <c r="M26" s="477"/>
      <c r="N26" s="477"/>
      <c r="O26" s="477"/>
      <c r="P26" s="82" t="s">
        <v>922</v>
      </c>
      <c r="Q26" s="476"/>
      <c r="R26" s="55"/>
      <c r="S26" s="479"/>
      <c r="T26" s="480"/>
      <c r="U26" s="480"/>
      <c r="V26" s="55"/>
      <c r="Z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</row>
    <row r="27" spans="1:42" ht="14.1" customHeight="1">
      <c r="B27" s="479"/>
      <c r="C27" s="480"/>
      <c r="D27" s="480"/>
      <c r="F27" s="479"/>
      <c r="G27" s="480"/>
      <c r="H27" s="480"/>
      <c r="I27" s="55"/>
      <c r="J27" s="479"/>
      <c r="K27" s="480"/>
      <c r="L27" s="480"/>
      <c r="M27" s="477"/>
      <c r="N27" s="477"/>
      <c r="O27" s="477"/>
      <c r="P27" s="90" t="s">
        <v>929</v>
      </c>
      <c r="Q27" s="476" t="s">
        <v>979</v>
      </c>
      <c r="R27" s="55"/>
      <c r="S27" s="479"/>
      <c r="T27" s="480"/>
      <c r="U27" s="480"/>
      <c r="V27" s="55"/>
      <c r="Z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</row>
    <row r="28" spans="1:42" ht="14.1" customHeight="1">
      <c r="B28" s="479"/>
      <c r="C28" s="480"/>
      <c r="D28" s="480"/>
      <c r="E28" s="491"/>
      <c r="F28" s="479"/>
      <c r="G28" s="480"/>
      <c r="H28" s="480"/>
      <c r="I28" s="115"/>
      <c r="J28" s="479"/>
      <c r="K28" s="54" t="s">
        <v>923</v>
      </c>
      <c r="L28" s="55"/>
      <c r="M28" s="477"/>
      <c r="N28" s="477"/>
      <c r="O28" s="477"/>
      <c r="P28" s="82" t="s">
        <v>923</v>
      </c>
      <c r="Q28" s="476"/>
      <c r="R28" s="55"/>
      <c r="S28" s="479"/>
      <c r="T28" s="480"/>
      <c r="U28" s="480"/>
      <c r="V28" s="55"/>
      <c r="W28" s="55"/>
      <c r="X28" s="55"/>
      <c r="Y28" s="55"/>
      <c r="Z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</row>
    <row r="29" spans="1:42" ht="14.1" customHeight="1">
      <c r="B29" s="479"/>
      <c r="C29" s="480"/>
      <c r="D29" s="480"/>
      <c r="E29" s="491"/>
      <c r="F29" s="479"/>
      <c r="G29" s="480"/>
      <c r="H29" s="480"/>
      <c r="I29" s="115"/>
      <c r="J29" s="479"/>
      <c r="K29" s="553" t="s">
        <v>719</v>
      </c>
      <c r="L29" s="55"/>
      <c r="M29" s="477"/>
      <c r="N29" s="477"/>
      <c r="O29" s="477"/>
      <c r="P29" s="90" t="s">
        <v>930</v>
      </c>
      <c r="Q29" s="476" t="s">
        <v>980</v>
      </c>
      <c r="R29" s="55"/>
      <c r="S29" s="479"/>
      <c r="T29" s="480"/>
      <c r="U29" s="480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</row>
    <row r="30" spans="1:42" ht="14.1" customHeight="1">
      <c r="B30" s="479"/>
      <c r="C30" s="480"/>
      <c r="D30" s="480"/>
      <c r="E30" s="491"/>
      <c r="F30" s="479"/>
      <c r="G30" s="480"/>
      <c r="H30" s="480"/>
      <c r="I30" s="115"/>
      <c r="J30" s="479"/>
      <c r="K30" s="480"/>
      <c r="L30" s="480"/>
      <c r="M30" s="477"/>
      <c r="N30" s="477"/>
      <c r="O30" s="477"/>
      <c r="P30" s="82" t="s">
        <v>924</v>
      </c>
      <c r="Q30" s="476"/>
      <c r="R30" s="55"/>
      <c r="S30" s="479"/>
      <c r="T30" s="480"/>
      <c r="U30" s="480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</row>
    <row r="31" spans="1:42" ht="14.1" customHeight="1">
      <c r="B31" s="479"/>
      <c r="C31" s="480"/>
      <c r="D31" s="480"/>
      <c r="E31" s="491"/>
      <c r="F31" s="479"/>
      <c r="G31" s="480"/>
      <c r="H31" s="480"/>
      <c r="I31" s="115"/>
      <c r="J31" s="479"/>
      <c r="K31" s="480"/>
      <c r="L31" s="480"/>
      <c r="M31" s="477"/>
      <c r="N31" s="477"/>
      <c r="O31" s="477"/>
      <c r="P31" s="90" t="s">
        <v>931</v>
      </c>
      <c r="Q31" s="476" t="s">
        <v>952</v>
      </c>
      <c r="R31" s="55"/>
      <c r="S31" s="479"/>
      <c r="T31" s="480"/>
      <c r="U31" s="480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</row>
    <row r="32" spans="1:42" ht="14.1" customHeight="1">
      <c r="B32" s="479"/>
      <c r="C32" s="480"/>
      <c r="D32" s="480"/>
      <c r="E32" s="491"/>
      <c r="F32" s="479"/>
      <c r="G32" s="480"/>
      <c r="H32" s="480"/>
      <c r="I32" s="115"/>
      <c r="J32" s="479"/>
      <c r="K32" s="480"/>
      <c r="L32" s="480"/>
      <c r="M32" s="55"/>
      <c r="N32" s="55"/>
      <c r="O32" s="479"/>
      <c r="P32" s="480"/>
      <c r="Q32" s="480"/>
      <c r="R32" s="55"/>
      <c r="S32" s="479"/>
      <c r="T32" s="480"/>
      <c r="U32" s="480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</row>
    <row r="33" spans="2:42" ht="14.1" customHeight="1">
      <c r="B33" s="481"/>
      <c r="C33" s="482"/>
      <c r="D33" s="482"/>
      <c r="E33" s="491"/>
      <c r="F33" s="481"/>
      <c r="G33" s="482"/>
      <c r="H33" s="482"/>
      <c r="I33" s="115"/>
      <c r="J33" s="481"/>
      <c r="K33" s="482"/>
      <c r="L33" s="482"/>
      <c r="M33" s="55"/>
      <c r="N33" s="55"/>
      <c r="O33" s="481"/>
      <c r="P33" s="482"/>
      <c r="Q33" s="482"/>
      <c r="R33" s="55"/>
      <c r="S33" s="481"/>
      <c r="T33" s="482"/>
      <c r="U33" s="482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</row>
    <row r="34" spans="2:42" ht="14.1" customHeight="1">
      <c r="E34" s="475"/>
      <c r="F34" s="475"/>
      <c r="G34" s="47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</row>
  </sheetData>
  <mergeCells count="2">
    <mergeCell ref="B2:F2"/>
    <mergeCell ref="K14:L14"/>
  </mergeCells>
  <pageMargins left="0.7" right="0.7" top="0.75" bottom="0.75" header="0.3" footer="0.3"/>
  <pageSetup paperSize="9" orientation="portrait" horizontalDpi="429496729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A69"/>
  <sheetViews>
    <sheetView view="pageBreakPreview" zoomScale="80" zoomScaleNormal="110" zoomScaleSheetLayoutView="80" workbookViewId="0">
      <selection activeCell="L39" sqref="L39"/>
    </sheetView>
  </sheetViews>
  <sheetFormatPr defaultRowHeight="12.75"/>
  <cols>
    <col min="1" max="1" width="14.5703125" customWidth="1"/>
    <col min="2" max="2" width="21.140625" customWidth="1"/>
    <col min="4" max="8" width="11.28515625" customWidth="1"/>
    <col min="9" max="9" width="27.42578125" customWidth="1"/>
    <col min="13" max="13" width="3.85546875" customWidth="1"/>
    <col min="14" max="14" width="2.5703125" customWidth="1"/>
    <col min="15" max="15" width="13.7109375" customWidth="1"/>
    <col min="16" max="17" width="5.42578125" customWidth="1"/>
    <col min="18" max="18" width="6.28515625" customWidth="1"/>
    <col min="19" max="19" width="10.85546875" customWidth="1"/>
    <col min="20" max="20" width="14.140625" customWidth="1"/>
    <col min="21" max="21" width="14" customWidth="1"/>
    <col min="22" max="22" width="37.7109375" customWidth="1"/>
    <col min="23" max="23" width="11.42578125" customWidth="1"/>
    <col min="24" max="24" width="6.42578125" customWidth="1"/>
    <col min="25" max="25" width="14.140625" customWidth="1"/>
    <col min="26" max="27" width="14.7109375" customWidth="1"/>
  </cols>
  <sheetData>
    <row r="1" spans="1:27">
      <c r="A1" s="24" t="s">
        <v>981</v>
      </c>
    </row>
    <row r="2" spans="1:27">
      <c r="B2" s="24" t="s">
        <v>1563</v>
      </c>
      <c r="C2" s="16" t="s">
        <v>982</v>
      </c>
      <c r="D2" s="16" t="s">
        <v>983</v>
      </c>
      <c r="H2" s="16" t="s">
        <v>984</v>
      </c>
      <c r="I2" s="24" t="s">
        <v>985</v>
      </c>
      <c r="J2" s="24"/>
      <c r="O2" s="24" t="s">
        <v>1423</v>
      </c>
      <c r="T2" s="582" t="s">
        <v>986</v>
      </c>
      <c r="U2" s="582"/>
      <c r="V2" s="27"/>
      <c r="Y2" s="24" t="s">
        <v>987</v>
      </c>
      <c r="Z2" s="24" t="s">
        <v>988</v>
      </c>
    </row>
    <row r="3" spans="1:27" ht="12" customHeight="1">
      <c r="A3">
        <v>1</v>
      </c>
      <c r="B3" s="27" t="s">
        <v>34</v>
      </c>
      <c r="C3" s="492"/>
      <c r="D3" s="884">
        <v>0</v>
      </c>
      <c r="H3" s="493">
        <v>1995</v>
      </c>
      <c r="I3" t="s">
        <v>779</v>
      </c>
      <c r="W3" s="234"/>
      <c r="Y3" s="27" t="s">
        <v>27</v>
      </c>
      <c r="Z3" t="s">
        <v>989</v>
      </c>
    </row>
    <row r="4" spans="1:27" ht="12" customHeight="1">
      <c r="A4">
        <v>2</v>
      </c>
      <c r="B4" s="27" t="s">
        <v>21</v>
      </c>
      <c r="C4" s="492"/>
      <c r="D4" s="884">
        <v>0</v>
      </c>
      <c r="H4" s="493">
        <v>1996</v>
      </c>
      <c r="I4" t="s">
        <v>779</v>
      </c>
      <c r="O4" s="24" t="s">
        <v>726</v>
      </c>
      <c r="P4" s="493"/>
      <c r="Q4" s="493"/>
      <c r="R4" s="493"/>
      <c r="T4" s="7" t="s">
        <v>990</v>
      </c>
      <c r="U4" s="7" t="s">
        <v>991</v>
      </c>
      <c r="V4" s="27"/>
      <c r="W4" s="234"/>
      <c r="Y4" s="27" t="s">
        <v>42</v>
      </c>
      <c r="Z4" t="s">
        <v>992</v>
      </c>
    </row>
    <row r="5" spans="1:27" ht="12" customHeight="1">
      <c r="A5">
        <v>3</v>
      </c>
      <c r="B5" s="27" t="s">
        <v>36</v>
      </c>
      <c r="C5" s="492"/>
      <c r="D5" s="884">
        <v>4</v>
      </c>
      <c r="H5" s="7" t="s">
        <v>993</v>
      </c>
      <c r="I5" t="s">
        <v>994</v>
      </c>
      <c r="N5" s="27">
        <v>1</v>
      </c>
      <c r="O5" s="570" t="s">
        <v>52</v>
      </c>
      <c r="P5" s="570">
        <v>11</v>
      </c>
      <c r="Q5" s="570">
        <v>4</v>
      </c>
      <c r="R5" s="570">
        <v>491</v>
      </c>
      <c r="T5" s="494">
        <v>2008</v>
      </c>
      <c r="U5" s="495">
        <v>2285</v>
      </c>
      <c r="V5" s="19"/>
      <c r="W5" s="234"/>
      <c r="Y5" s="27" t="s">
        <v>30</v>
      </c>
      <c r="Z5" t="s">
        <v>995</v>
      </c>
    </row>
    <row r="6" spans="1:27" ht="12" customHeight="1">
      <c r="A6">
        <v>4</v>
      </c>
      <c r="B6" s="27" t="s">
        <v>35</v>
      </c>
      <c r="C6" s="492"/>
      <c r="D6" s="884">
        <v>10</v>
      </c>
      <c r="H6" s="493">
        <v>1998</v>
      </c>
      <c r="I6" s="27" t="s">
        <v>996</v>
      </c>
      <c r="N6" s="27">
        <v>2</v>
      </c>
      <c r="O6" s="570" t="s">
        <v>53</v>
      </c>
      <c r="P6" s="570">
        <v>10</v>
      </c>
      <c r="Q6" s="570">
        <v>5</v>
      </c>
      <c r="R6" s="570">
        <v>478</v>
      </c>
      <c r="T6" s="494">
        <v>2009</v>
      </c>
      <c r="U6" s="496">
        <v>3187</v>
      </c>
      <c r="V6" s="19"/>
      <c r="W6" s="234"/>
      <c r="Y6" s="27" t="s">
        <v>33</v>
      </c>
      <c r="Z6" t="s">
        <v>997</v>
      </c>
    </row>
    <row r="7" spans="1:27" ht="12" customHeight="1">
      <c r="A7">
        <v>5</v>
      </c>
      <c r="B7" s="27" t="s">
        <v>30</v>
      </c>
      <c r="C7" s="492"/>
      <c r="D7" s="884">
        <v>10</v>
      </c>
      <c r="H7" s="493">
        <v>1999</v>
      </c>
      <c r="I7" t="s">
        <v>775</v>
      </c>
      <c r="N7" s="27">
        <v>3</v>
      </c>
      <c r="O7" s="570" t="s">
        <v>55</v>
      </c>
      <c r="P7" s="570">
        <v>10</v>
      </c>
      <c r="Q7" s="570">
        <v>5</v>
      </c>
      <c r="R7" s="570">
        <v>447</v>
      </c>
      <c r="T7" s="494">
        <v>2010</v>
      </c>
      <c r="U7" s="496">
        <v>3274</v>
      </c>
      <c r="V7" s="19"/>
      <c r="W7" s="234"/>
      <c r="Y7" s="27" t="s">
        <v>998</v>
      </c>
      <c r="Z7" t="s">
        <v>999</v>
      </c>
      <c r="AA7" t="s">
        <v>1000</v>
      </c>
    </row>
    <row r="8" spans="1:27" ht="12" customHeight="1">
      <c r="A8">
        <v>6</v>
      </c>
      <c r="B8" s="27" t="s">
        <v>22</v>
      </c>
      <c r="C8" s="492"/>
      <c r="D8" s="884">
        <v>12</v>
      </c>
      <c r="H8" s="493">
        <v>2000</v>
      </c>
      <c r="I8" t="s">
        <v>775</v>
      </c>
      <c r="N8" s="27">
        <v>4</v>
      </c>
      <c r="O8" s="570" t="s">
        <v>57</v>
      </c>
      <c r="P8" s="570">
        <v>7</v>
      </c>
      <c r="Q8" s="570">
        <v>8</v>
      </c>
      <c r="R8" s="570">
        <v>440</v>
      </c>
      <c r="T8" s="494">
        <v>2011</v>
      </c>
      <c r="U8" s="496">
        <v>3373</v>
      </c>
      <c r="V8" s="19"/>
      <c r="W8" s="234"/>
      <c r="Y8" s="27" t="s">
        <v>28</v>
      </c>
      <c r="Z8" t="s">
        <v>1001</v>
      </c>
    </row>
    <row r="9" spans="1:27" ht="12" customHeight="1">
      <c r="A9">
        <v>7</v>
      </c>
      <c r="B9" s="27" t="s">
        <v>41</v>
      </c>
      <c r="C9" s="492"/>
      <c r="D9" s="884">
        <v>4</v>
      </c>
      <c r="H9" s="493">
        <v>2001</v>
      </c>
      <c r="I9" t="s">
        <v>1002</v>
      </c>
      <c r="N9" s="27">
        <v>5</v>
      </c>
      <c r="O9" s="570" t="s">
        <v>54</v>
      </c>
      <c r="P9" s="570">
        <v>9</v>
      </c>
      <c r="Q9" s="570">
        <v>6</v>
      </c>
      <c r="R9" s="570">
        <v>437</v>
      </c>
      <c r="T9" s="494">
        <v>2012</v>
      </c>
      <c r="U9" s="496">
        <v>3072</v>
      </c>
      <c r="V9" s="19"/>
      <c r="W9" s="234"/>
      <c r="Y9" s="27" t="s">
        <v>21</v>
      </c>
      <c r="Z9" t="s">
        <v>1003</v>
      </c>
    </row>
    <row r="10" spans="1:27" ht="12" customHeight="1">
      <c r="A10">
        <v>8</v>
      </c>
      <c r="B10" s="27" t="s">
        <v>39</v>
      </c>
      <c r="C10" s="492"/>
      <c r="D10" s="884">
        <v>16</v>
      </c>
      <c r="H10" s="493">
        <v>2002</v>
      </c>
      <c r="I10" t="s">
        <v>806</v>
      </c>
      <c r="N10" s="27">
        <v>6</v>
      </c>
      <c r="O10" s="570" t="s">
        <v>58</v>
      </c>
      <c r="P10" s="570">
        <v>7</v>
      </c>
      <c r="Q10" s="570">
        <v>8</v>
      </c>
      <c r="R10" s="570">
        <v>407</v>
      </c>
      <c r="T10" s="494">
        <v>2013</v>
      </c>
      <c r="U10" s="496">
        <v>3048</v>
      </c>
      <c r="V10" s="19"/>
      <c r="W10" s="234"/>
      <c r="Y10" s="27" t="s">
        <v>34</v>
      </c>
      <c r="Z10" t="s">
        <v>1004</v>
      </c>
    </row>
    <row r="11" spans="1:27" ht="12" customHeight="1">
      <c r="A11">
        <v>9</v>
      </c>
      <c r="B11" s="27" t="s">
        <v>27</v>
      </c>
      <c r="C11" s="492"/>
      <c r="D11" s="884">
        <v>10</v>
      </c>
      <c r="H11" s="493">
        <v>2003</v>
      </c>
      <c r="I11" t="s">
        <v>1005</v>
      </c>
      <c r="N11" s="27">
        <v>7</v>
      </c>
      <c r="O11" s="570" t="s">
        <v>915</v>
      </c>
      <c r="P11" s="570">
        <v>9</v>
      </c>
      <c r="Q11" s="570">
        <v>6</v>
      </c>
      <c r="R11" s="570">
        <v>395</v>
      </c>
      <c r="T11" s="497">
        <v>2014</v>
      </c>
      <c r="U11" s="498">
        <v>3609</v>
      </c>
      <c r="V11" s="499"/>
      <c r="W11" s="234"/>
      <c r="Y11" s="27" t="s">
        <v>41</v>
      </c>
      <c r="Z11" t="s">
        <v>1006</v>
      </c>
    </row>
    <row r="12" spans="1:27" ht="12" customHeight="1">
      <c r="A12">
        <v>10</v>
      </c>
      <c r="B12" s="27" t="s">
        <v>33</v>
      </c>
      <c r="C12" s="492"/>
      <c r="D12" s="884">
        <v>12</v>
      </c>
      <c r="H12" s="493">
        <v>2004</v>
      </c>
      <c r="I12" t="s">
        <v>1007</v>
      </c>
      <c r="N12" s="27">
        <v>8</v>
      </c>
      <c r="O12" s="570" t="s">
        <v>879</v>
      </c>
      <c r="P12" s="570">
        <v>9</v>
      </c>
      <c r="Q12" s="570">
        <v>6</v>
      </c>
      <c r="R12" s="570">
        <v>392</v>
      </c>
      <c r="T12" s="494">
        <v>2015</v>
      </c>
      <c r="U12" s="496">
        <v>4339</v>
      </c>
      <c r="V12" s="19" t="s">
        <v>1008</v>
      </c>
      <c r="W12" s="234"/>
      <c r="Y12" s="27" t="s">
        <v>29</v>
      </c>
      <c r="Z12" t="s">
        <v>1009</v>
      </c>
    </row>
    <row r="13" spans="1:27" ht="12" customHeight="1">
      <c r="A13">
        <v>11</v>
      </c>
      <c r="B13" s="27" t="s">
        <v>28</v>
      </c>
      <c r="C13" s="492"/>
      <c r="D13" s="884">
        <v>8</v>
      </c>
      <c r="H13" s="493">
        <v>2005</v>
      </c>
      <c r="I13" t="s">
        <v>1005</v>
      </c>
      <c r="N13" s="27"/>
      <c r="O13" s="571" t="s">
        <v>727</v>
      </c>
      <c r="P13" s="572"/>
      <c r="Q13" s="572"/>
      <c r="R13" s="572"/>
      <c r="T13" s="494">
        <v>2016</v>
      </c>
      <c r="U13" s="496">
        <v>3193</v>
      </c>
      <c r="V13" s="19"/>
      <c r="W13" s="234"/>
      <c r="Y13" s="27" t="s">
        <v>22</v>
      </c>
      <c r="Z13" s="145" t="s">
        <v>1010</v>
      </c>
      <c r="AA13" t="s">
        <v>1011</v>
      </c>
    </row>
    <row r="14" spans="1:27" ht="12" customHeight="1">
      <c r="A14">
        <v>12</v>
      </c>
      <c r="B14" s="27" t="s">
        <v>40</v>
      </c>
      <c r="C14" s="492"/>
      <c r="D14" s="884">
        <v>16</v>
      </c>
      <c r="H14" s="493">
        <v>2006</v>
      </c>
      <c r="I14" t="s">
        <v>1012</v>
      </c>
      <c r="N14" s="27">
        <v>1</v>
      </c>
      <c r="O14" s="573" t="s">
        <v>59</v>
      </c>
      <c r="P14" s="570">
        <v>6</v>
      </c>
      <c r="Q14" s="570">
        <v>9</v>
      </c>
      <c r="R14" s="570">
        <v>429</v>
      </c>
      <c r="T14" s="7">
        <v>2017</v>
      </c>
      <c r="U14" s="495">
        <v>4487</v>
      </c>
      <c r="V14" s="27"/>
      <c r="W14" s="234"/>
      <c r="Y14" s="27" t="s">
        <v>35</v>
      </c>
      <c r="Z14" t="s">
        <v>1013</v>
      </c>
    </row>
    <row r="15" spans="1:27" ht="12" customHeight="1">
      <c r="A15">
        <v>13</v>
      </c>
      <c r="B15" s="27" t="s">
        <v>24</v>
      </c>
      <c r="C15" s="492"/>
      <c r="D15" s="884">
        <v>18</v>
      </c>
      <c r="H15" s="493">
        <v>2007</v>
      </c>
      <c r="I15" t="s">
        <v>1005</v>
      </c>
      <c r="N15" s="27">
        <v>2</v>
      </c>
      <c r="O15" s="573" t="s">
        <v>838</v>
      </c>
      <c r="P15" s="570">
        <v>7</v>
      </c>
      <c r="Q15" s="570">
        <v>8</v>
      </c>
      <c r="R15" s="570">
        <v>372</v>
      </c>
      <c r="T15" s="7">
        <v>2018</v>
      </c>
      <c r="U15" s="496">
        <v>4352</v>
      </c>
      <c r="V15" s="19"/>
      <c r="W15" s="234"/>
      <c r="Y15" s="27" t="s">
        <v>23</v>
      </c>
      <c r="Z15" t="s">
        <v>1014</v>
      </c>
      <c r="AA15" t="s">
        <v>1015</v>
      </c>
    </row>
    <row r="16" spans="1:27" ht="12" customHeight="1">
      <c r="A16">
        <v>14</v>
      </c>
      <c r="B16" s="27" t="s">
        <v>23</v>
      </c>
      <c r="C16" s="492"/>
      <c r="D16" s="884">
        <v>14</v>
      </c>
      <c r="H16" s="493">
        <v>2008</v>
      </c>
      <c r="I16" t="s">
        <v>783</v>
      </c>
      <c r="N16" s="27">
        <v>3</v>
      </c>
      <c r="O16" s="573" t="s">
        <v>56</v>
      </c>
      <c r="P16" s="570">
        <v>7</v>
      </c>
      <c r="Q16" s="570">
        <v>8</v>
      </c>
      <c r="R16" s="570">
        <v>366</v>
      </c>
      <c r="T16" s="7">
        <v>2019</v>
      </c>
      <c r="U16" s="496">
        <v>4365</v>
      </c>
      <c r="V16" s="19" t="s">
        <v>1016</v>
      </c>
      <c r="W16" s="234"/>
      <c r="Y16" s="27" t="s">
        <v>24</v>
      </c>
      <c r="Z16" t="s">
        <v>1017</v>
      </c>
    </row>
    <row r="17" spans="1:27" ht="12" customHeight="1">
      <c r="A17">
        <v>15</v>
      </c>
      <c r="B17" s="27" t="s">
        <v>29</v>
      </c>
      <c r="C17" s="492"/>
      <c r="D17" s="884">
        <v>18</v>
      </c>
      <c r="H17" s="493">
        <v>2009</v>
      </c>
      <c r="I17" t="s">
        <v>1018</v>
      </c>
      <c r="N17" s="27">
        <v>4</v>
      </c>
      <c r="O17" s="573" t="s">
        <v>897</v>
      </c>
      <c r="P17" s="570">
        <v>7</v>
      </c>
      <c r="Q17" s="570">
        <v>8</v>
      </c>
      <c r="R17" s="570">
        <v>359</v>
      </c>
      <c r="T17" s="7">
        <v>2020</v>
      </c>
      <c r="U17" s="498">
        <v>5958</v>
      </c>
      <c r="V17" s="499" t="s">
        <v>1019</v>
      </c>
      <c r="W17" s="27"/>
      <c r="Y17" s="27" t="s">
        <v>39</v>
      </c>
      <c r="Z17" t="s">
        <v>1020</v>
      </c>
    </row>
    <row r="18" spans="1:27" ht="12" customHeight="1">
      <c r="A18">
        <v>16</v>
      </c>
      <c r="B18" s="27" t="s">
        <v>42</v>
      </c>
      <c r="C18" s="492"/>
      <c r="D18" s="884">
        <v>22</v>
      </c>
      <c r="H18" s="493">
        <v>2010</v>
      </c>
      <c r="I18" t="s">
        <v>1005</v>
      </c>
      <c r="N18" s="27">
        <v>5</v>
      </c>
      <c r="O18" s="573" t="s">
        <v>834</v>
      </c>
      <c r="P18" s="570">
        <v>7</v>
      </c>
      <c r="Q18" s="570">
        <v>8</v>
      </c>
      <c r="R18" s="570">
        <v>348</v>
      </c>
      <c r="T18" s="494">
        <v>2021</v>
      </c>
      <c r="U18" s="498">
        <v>6029</v>
      </c>
      <c r="V18" s="499" t="s">
        <v>1021</v>
      </c>
      <c r="W18" s="27"/>
      <c r="Y18" s="27" t="s">
        <v>36</v>
      </c>
      <c r="Z18" t="s">
        <v>1022</v>
      </c>
    </row>
    <row r="19" spans="1:27" ht="12" customHeight="1">
      <c r="H19" s="493">
        <v>2011</v>
      </c>
      <c r="I19" t="s">
        <v>779</v>
      </c>
      <c r="N19" s="27">
        <v>6</v>
      </c>
      <c r="O19" s="573" t="s">
        <v>853</v>
      </c>
      <c r="P19" s="570">
        <v>7</v>
      </c>
      <c r="Q19" s="570">
        <v>8</v>
      </c>
      <c r="R19" s="570">
        <v>338</v>
      </c>
      <c r="T19" s="493">
        <v>2022</v>
      </c>
      <c r="U19" s="500">
        <v>7177</v>
      </c>
      <c r="V19" s="501" t="s">
        <v>1023</v>
      </c>
      <c r="W19" t="s">
        <v>1024</v>
      </c>
    </row>
    <row r="20" spans="1:27" ht="12" customHeight="1">
      <c r="H20" s="493">
        <v>2012</v>
      </c>
      <c r="I20" t="s">
        <v>1025</v>
      </c>
      <c r="N20" s="27">
        <v>7</v>
      </c>
      <c r="O20" s="573" t="s">
        <v>939</v>
      </c>
      <c r="P20" s="570">
        <v>6</v>
      </c>
      <c r="Q20" s="570">
        <v>9</v>
      </c>
      <c r="R20" s="570">
        <v>289</v>
      </c>
      <c r="T20" s="7">
        <v>2023</v>
      </c>
      <c r="U20" s="498">
        <v>5700</v>
      </c>
      <c r="V20" s="499" t="s">
        <v>1026</v>
      </c>
      <c r="W20" s="145"/>
      <c r="Y20" s="24" t="s">
        <v>1027</v>
      </c>
      <c r="Z20" s="24" t="s">
        <v>988</v>
      </c>
    </row>
    <row r="21" spans="1:27" ht="12" customHeight="1">
      <c r="B21" s="24" t="s">
        <v>1518</v>
      </c>
      <c r="H21" s="493">
        <v>2013</v>
      </c>
      <c r="I21" t="s">
        <v>779</v>
      </c>
      <c r="N21" s="27">
        <v>8</v>
      </c>
      <c r="O21" s="573" t="s">
        <v>932</v>
      </c>
      <c r="P21" s="570">
        <v>2</v>
      </c>
      <c r="Q21" s="570">
        <v>13</v>
      </c>
      <c r="R21" s="570">
        <v>249</v>
      </c>
      <c r="T21" s="7">
        <v>2024</v>
      </c>
      <c r="U21" s="498">
        <v>4133</v>
      </c>
      <c r="V21" s="502" t="s">
        <v>1028</v>
      </c>
      <c r="W21" s="27"/>
      <c r="Y21" s="503">
        <v>44774</v>
      </c>
      <c r="Z21" t="s">
        <v>1029</v>
      </c>
      <c r="AA21" s="145" t="s">
        <v>1010</v>
      </c>
    </row>
    <row r="22" spans="1:27" ht="12" customHeight="1">
      <c r="A22">
        <v>1</v>
      </c>
      <c r="B22" s="27" t="s">
        <v>27</v>
      </c>
      <c r="H22" s="493">
        <v>2014</v>
      </c>
      <c r="I22" t="s">
        <v>1007</v>
      </c>
      <c r="T22" s="7">
        <v>2025</v>
      </c>
      <c r="U22" s="498">
        <v>8897</v>
      </c>
      <c r="V22" s="544" t="s">
        <v>1422</v>
      </c>
      <c r="W22" t="s">
        <v>1030</v>
      </c>
      <c r="Y22" s="503">
        <v>44805</v>
      </c>
    </row>
    <row r="23" spans="1:27" ht="12" customHeight="1">
      <c r="A23">
        <v>2</v>
      </c>
      <c r="B23" s="27" t="s">
        <v>33</v>
      </c>
      <c r="H23" s="493">
        <v>2015</v>
      </c>
      <c r="I23" t="s">
        <v>1002</v>
      </c>
      <c r="T23" s="545">
        <v>2026</v>
      </c>
      <c r="U23" s="498">
        <v>10123</v>
      </c>
      <c r="V23" s="499" t="s">
        <v>1517</v>
      </c>
      <c r="W23" s="234"/>
      <c r="Y23" s="504">
        <v>44856</v>
      </c>
    </row>
    <row r="24" spans="1:27" ht="12" customHeight="1">
      <c r="A24">
        <v>3</v>
      </c>
      <c r="B24" s="27" t="s">
        <v>28</v>
      </c>
      <c r="H24" s="493">
        <v>2016</v>
      </c>
      <c r="I24" s="505" t="s">
        <v>802</v>
      </c>
      <c r="J24" s="506" t="s">
        <v>1031</v>
      </c>
      <c r="K24" s="505"/>
      <c r="T24" s="494"/>
      <c r="U24" s="494"/>
      <c r="V24" s="19"/>
      <c r="W24" s="234"/>
      <c r="Y24" s="503">
        <v>44866</v>
      </c>
    </row>
    <row r="25" spans="1:27" ht="12" customHeight="1">
      <c r="A25">
        <v>4</v>
      </c>
      <c r="B25" s="27" t="s">
        <v>40</v>
      </c>
      <c r="H25" s="493">
        <v>2017</v>
      </c>
      <c r="I25" s="505" t="s">
        <v>827</v>
      </c>
      <c r="J25" s="505"/>
      <c r="K25" s="505"/>
      <c r="T25" s="494"/>
      <c r="U25" s="494"/>
      <c r="V25" s="19"/>
      <c r="W25" s="234"/>
      <c r="Y25" s="503">
        <v>44896</v>
      </c>
      <c r="AA25" t="s">
        <v>1032</v>
      </c>
    </row>
    <row r="26" spans="1:27" ht="12" customHeight="1">
      <c r="A26">
        <v>5</v>
      </c>
      <c r="B26" s="27" t="s">
        <v>24</v>
      </c>
      <c r="H26" s="493">
        <v>2018</v>
      </c>
      <c r="I26" s="505" t="s">
        <v>1033</v>
      </c>
      <c r="J26" s="505"/>
      <c r="K26" s="505"/>
      <c r="T26" s="494"/>
      <c r="U26" s="7"/>
      <c r="V26" s="27"/>
      <c r="W26" s="234"/>
      <c r="AA26" s="27" t="s">
        <v>1034</v>
      </c>
    </row>
    <row r="27" spans="1:27" ht="12" customHeight="1">
      <c r="A27">
        <v>6</v>
      </c>
      <c r="B27" s="27" t="s">
        <v>23</v>
      </c>
      <c r="H27" s="493">
        <v>2019</v>
      </c>
      <c r="I27" s="505" t="s">
        <v>792</v>
      </c>
      <c r="J27" s="505"/>
      <c r="K27" s="505"/>
      <c r="T27" s="494"/>
      <c r="U27" s="494"/>
      <c r="V27" s="499"/>
      <c r="W27" s="234"/>
      <c r="AA27" t="s">
        <v>1035</v>
      </c>
    </row>
    <row r="28" spans="1:27" ht="12" customHeight="1">
      <c r="A28">
        <v>7</v>
      </c>
      <c r="B28" s="27" t="s">
        <v>29</v>
      </c>
      <c r="H28" s="493">
        <v>2020</v>
      </c>
      <c r="I28" t="s">
        <v>779</v>
      </c>
      <c r="T28" s="494"/>
      <c r="U28" s="497"/>
      <c r="V28" s="499"/>
      <c r="W28" s="234"/>
    </row>
    <row r="29" spans="1:27" ht="12" customHeight="1">
      <c r="A29">
        <v>8</v>
      </c>
      <c r="B29" s="883" t="s">
        <v>42</v>
      </c>
      <c r="H29" s="493">
        <v>2021</v>
      </c>
      <c r="I29" t="s">
        <v>806</v>
      </c>
      <c r="T29" s="494"/>
      <c r="U29" s="494"/>
      <c r="V29" s="499"/>
      <c r="W29" s="234"/>
      <c r="AA29" t="s">
        <v>1036</v>
      </c>
    </row>
    <row r="30" spans="1:27" ht="12" customHeight="1">
      <c r="A30">
        <v>9</v>
      </c>
      <c r="B30" s="27" t="s">
        <v>41</v>
      </c>
      <c r="H30" s="493">
        <v>2022</v>
      </c>
      <c r="I30" t="s">
        <v>806</v>
      </c>
      <c r="T30" s="494"/>
      <c r="U30" s="494"/>
      <c r="V30" s="228"/>
      <c r="W30" s="234"/>
      <c r="AA30" t="s">
        <v>1037</v>
      </c>
    </row>
    <row r="31" spans="1:27" ht="12" customHeight="1">
      <c r="A31">
        <v>10</v>
      </c>
      <c r="B31" s="27" t="s">
        <v>39</v>
      </c>
      <c r="H31" s="493">
        <v>2023</v>
      </c>
      <c r="I31" s="27" t="s">
        <v>758</v>
      </c>
      <c r="T31" s="494"/>
      <c r="U31" s="494"/>
      <c r="V31" s="228"/>
      <c r="W31" s="234"/>
    </row>
    <row r="32" spans="1:27" ht="12" customHeight="1">
      <c r="A32">
        <v>11</v>
      </c>
      <c r="B32" s="27" t="s">
        <v>30</v>
      </c>
      <c r="H32" s="493">
        <v>2024</v>
      </c>
      <c r="I32" s="27" t="s">
        <v>1038</v>
      </c>
      <c r="T32" s="7"/>
      <c r="U32" s="7"/>
      <c r="V32" s="27"/>
      <c r="W32" s="234"/>
    </row>
    <row r="33" spans="1:23" ht="12" customHeight="1">
      <c r="A33">
        <v>12</v>
      </c>
      <c r="B33" s="27" t="s">
        <v>22</v>
      </c>
      <c r="H33" s="493">
        <v>2025</v>
      </c>
      <c r="I33" s="883" t="s">
        <v>792</v>
      </c>
      <c r="T33" s="507"/>
      <c r="U33" s="508"/>
      <c r="V33" s="508"/>
      <c r="W33" s="234"/>
    </row>
    <row r="34" spans="1:23" ht="12" customHeight="1">
      <c r="A34">
        <v>13</v>
      </c>
      <c r="B34" s="27" t="s">
        <v>36</v>
      </c>
      <c r="H34" s="493">
        <v>2026</v>
      </c>
      <c r="T34" s="509"/>
      <c r="U34" s="508"/>
      <c r="V34" s="508"/>
      <c r="W34" s="234"/>
    </row>
    <row r="35" spans="1:23" ht="12" customHeight="1">
      <c r="A35">
        <v>14</v>
      </c>
      <c r="B35" s="27" t="s">
        <v>35</v>
      </c>
      <c r="T35" s="510"/>
      <c r="U35" s="508"/>
      <c r="V35" s="508"/>
      <c r="W35" s="234"/>
    </row>
    <row r="36" spans="1:23" ht="12" customHeight="1">
      <c r="A36">
        <v>15</v>
      </c>
      <c r="B36" s="27" t="s">
        <v>34</v>
      </c>
      <c r="T36" s="510"/>
      <c r="U36" s="508"/>
      <c r="V36" s="508"/>
      <c r="W36" s="234"/>
    </row>
    <row r="37" spans="1:23" ht="12" customHeight="1">
      <c r="A37">
        <v>16</v>
      </c>
      <c r="B37" s="27" t="s">
        <v>21</v>
      </c>
      <c r="C37" s="7"/>
      <c r="D37" s="493">
        <v>2020</v>
      </c>
      <c r="E37" s="493">
        <v>2021</v>
      </c>
      <c r="F37" s="493">
        <v>2022</v>
      </c>
      <c r="G37" s="493">
        <v>2023</v>
      </c>
      <c r="H37" s="493">
        <v>2024</v>
      </c>
      <c r="T37" s="510"/>
      <c r="U37" s="508"/>
      <c r="V37" s="508"/>
      <c r="W37" s="234"/>
    </row>
    <row r="38" spans="1:23" ht="12" customHeight="1">
      <c r="C38" s="7" t="s">
        <v>1039</v>
      </c>
      <c r="D38" s="493">
        <v>24.8</v>
      </c>
      <c r="E38" s="493">
        <v>23.2</v>
      </c>
      <c r="F38" s="493">
        <v>21.9</v>
      </c>
      <c r="G38" s="493">
        <v>21.8</v>
      </c>
      <c r="H38" s="493">
        <v>22.9</v>
      </c>
      <c r="I38" s="511"/>
      <c r="T38" s="507"/>
      <c r="U38" s="508"/>
      <c r="V38" s="508"/>
      <c r="W38" s="234"/>
    </row>
    <row r="39" spans="1:23">
      <c r="C39" s="7" t="s">
        <v>1040</v>
      </c>
      <c r="D39" s="493">
        <v>25.7</v>
      </c>
      <c r="E39" s="493">
        <v>26.2</v>
      </c>
      <c r="F39" s="493">
        <v>24.2</v>
      </c>
      <c r="G39" s="493">
        <v>24.5</v>
      </c>
      <c r="H39" s="493">
        <v>25.9</v>
      </c>
    </row>
    <row r="40" spans="1:23">
      <c r="A40" s="24"/>
      <c r="C40" s="493"/>
      <c r="D40" s="493"/>
      <c r="E40" s="493"/>
      <c r="F40" s="493"/>
      <c r="G40" s="493"/>
      <c r="H40" s="493"/>
    </row>
    <row r="41" spans="1:23">
      <c r="B41" s="7"/>
      <c r="H41" s="493"/>
    </row>
    <row r="42" spans="1:23">
      <c r="A42" s="24"/>
    </row>
    <row r="43" spans="1:23">
      <c r="A43" s="33"/>
      <c r="B43" s="7"/>
      <c r="C43" s="7"/>
      <c r="D43" s="7"/>
      <c r="E43" s="512"/>
      <c r="F43" s="512"/>
      <c r="G43" s="512"/>
      <c r="H43" s="512"/>
    </row>
    <row r="44" spans="1:23">
      <c r="A44" s="33"/>
      <c r="B44" s="7"/>
      <c r="C44" s="7"/>
      <c r="D44" s="7"/>
    </row>
    <row r="45" spans="1:23">
      <c r="A45" s="33"/>
      <c r="B45" s="7"/>
      <c r="C45" s="7"/>
      <c r="D45" s="7"/>
    </row>
    <row r="46" spans="1:23">
      <c r="A46" s="33"/>
      <c r="B46" s="7"/>
      <c r="C46" s="7"/>
      <c r="D46" s="7"/>
    </row>
    <row r="47" spans="1:23">
      <c r="A47" s="546"/>
      <c r="B47" s="547"/>
      <c r="C47" s="547"/>
      <c r="D47" s="7"/>
    </row>
    <row r="48" spans="1:23">
      <c r="A48" s="33"/>
      <c r="B48" s="7"/>
      <c r="C48" s="7"/>
      <c r="D48" s="7"/>
    </row>
    <row r="49" spans="1:13">
      <c r="A49" s="33"/>
      <c r="B49" s="7"/>
      <c r="C49" s="7"/>
      <c r="D49" s="7"/>
      <c r="E49" s="513"/>
    </row>
    <row r="50" spans="1:13">
      <c r="A50" s="33"/>
      <c r="B50" s="7"/>
      <c r="C50" s="7"/>
      <c r="D50" s="7"/>
      <c r="I50" s="27"/>
    </row>
    <row r="51" spans="1:13">
      <c r="A51" s="33"/>
      <c r="B51" s="7"/>
      <c r="C51" s="7"/>
      <c r="I51" s="27"/>
      <c r="M51" s="493"/>
    </row>
    <row r="52" spans="1:13">
      <c r="A52" s="546"/>
      <c r="B52" s="548"/>
      <c r="C52" s="548"/>
      <c r="I52" s="27"/>
    </row>
    <row r="53" spans="1:13">
      <c r="A53" s="46"/>
      <c r="B53" s="7"/>
      <c r="C53" s="7"/>
      <c r="D53" s="7"/>
      <c r="I53" s="27"/>
    </row>
    <row r="54" spans="1:13">
      <c r="A54" s="46"/>
      <c r="B54" s="7"/>
      <c r="C54" s="7"/>
      <c r="D54" s="7"/>
      <c r="I54" s="27"/>
    </row>
    <row r="55" spans="1:13">
      <c r="A55" s="46"/>
      <c r="B55" s="7"/>
      <c r="C55" s="7"/>
      <c r="D55" s="7"/>
      <c r="I55" s="27"/>
    </row>
    <row r="56" spans="1:13">
      <c r="A56" s="46"/>
      <c r="B56" s="7"/>
      <c r="C56" s="7"/>
      <c r="D56" s="7"/>
      <c r="I56" s="27"/>
    </row>
    <row r="57" spans="1:13">
      <c r="A57" s="549"/>
      <c r="B57" s="550"/>
      <c r="C57" s="31"/>
      <c r="D57" s="7"/>
      <c r="I57" s="27"/>
    </row>
    <row r="58" spans="1:13">
      <c r="A58" s="46"/>
      <c r="B58" s="7"/>
      <c r="C58" s="7"/>
      <c r="D58" s="7"/>
      <c r="I58" s="27"/>
    </row>
    <row r="59" spans="1:13">
      <c r="A59" s="46"/>
      <c r="B59" s="7"/>
      <c r="C59" s="7"/>
      <c r="D59" s="7"/>
      <c r="I59" s="27"/>
    </row>
    <row r="60" spans="1:13">
      <c r="A60" s="46"/>
      <c r="B60" s="7"/>
      <c r="C60" s="7"/>
      <c r="D60" s="7"/>
      <c r="E60" s="7"/>
      <c r="I60" s="27"/>
    </row>
    <row r="61" spans="1:13">
      <c r="A61" s="46"/>
      <c r="B61" s="7"/>
      <c r="C61" s="7"/>
      <c r="I61" s="27"/>
    </row>
    <row r="62" spans="1:13">
      <c r="I62" s="27"/>
    </row>
    <row r="63" spans="1:13">
      <c r="E63" s="7"/>
      <c r="I63" s="27"/>
    </row>
    <row r="64" spans="1:13">
      <c r="E64" s="7"/>
    </row>
    <row r="65" spans="5:5">
      <c r="E65" s="7"/>
    </row>
    <row r="66" spans="5:5">
      <c r="E66" s="514"/>
    </row>
    <row r="67" spans="5:5">
      <c r="E67" s="7"/>
    </row>
    <row r="68" spans="5:5">
      <c r="E68" s="7"/>
    </row>
    <row r="69" spans="5:5">
      <c r="E69" s="7"/>
    </row>
  </sheetData>
  <sortState xmlns:xlrd2="http://schemas.microsoft.com/office/spreadsheetml/2017/richdata2" ref="I64:L79">
    <sortCondition descending="1" ref="L79"/>
  </sortState>
  <mergeCells count="1">
    <mergeCell ref="T2:U2"/>
  </mergeCells>
  <conditionalFormatting sqref="M51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{00C600EE-0058-45B5-9CB8-00DF002500D0}</x14:id>
        </ext>
      </extLst>
    </cfRule>
  </conditionalFormatting>
  <pageMargins left="0.7" right="0.7" top="0.75" bottom="0.75" header="0.3" footer="0.3"/>
  <pageSetup paperSize="9" scale="26"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C600EE-0058-45B5-9CB8-00DF002500D0}">
            <x14:dataBar minLength="0" maxLength="100" gradient="0">
              <x14:cfvo type="autoMin"/>
              <x14:cfvo type="autoMax"/>
              <x14:negativeFillColor indexed="2"/>
              <x14:axisColor indexed="64"/>
            </x14:dataBar>
          </x14:cfRule>
          <xm:sqref>M51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J7:M33"/>
  <sheetViews>
    <sheetView topLeftCell="A4" workbookViewId="0">
      <selection activeCell="P20" sqref="P20"/>
    </sheetView>
  </sheetViews>
  <sheetFormatPr defaultRowHeight="12.75"/>
  <cols>
    <col min="10" max="10" width="21" customWidth="1"/>
    <col min="11" max="12" width="4.7109375" customWidth="1"/>
    <col min="13" max="13" width="6.28515625" customWidth="1"/>
  </cols>
  <sheetData>
    <row r="7" spans="10:13" ht="15.95" customHeight="1">
      <c r="J7" s="515" t="s">
        <v>1041</v>
      </c>
      <c r="K7" s="27"/>
      <c r="L7" s="27"/>
      <c r="M7" s="27"/>
    </row>
    <row r="8" spans="10:13" ht="15.95" customHeight="1">
      <c r="J8" s="516" t="s">
        <v>987</v>
      </c>
      <c r="K8" s="517" t="s">
        <v>1042</v>
      </c>
      <c r="L8" s="517" t="s">
        <v>1043</v>
      </c>
      <c r="M8" s="517" t="s">
        <v>1044</v>
      </c>
    </row>
    <row r="9" spans="10:13" ht="15.95" customHeight="1">
      <c r="J9" s="518" t="s">
        <v>1045</v>
      </c>
      <c r="K9" s="519">
        <v>0</v>
      </c>
      <c r="L9" s="519">
        <v>0</v>
      </c>
      <c r="M9" s="519">
        <v>0</v>
      </c>
    </row>
    <row r="10" spans="10:13" ht="15.95" customHeight="1">
      <c r="J10" s="518" t="s">
        <v>21</v>
      </c>
      <c r="K10" s="519">
        <v>10</v>
      </c>
      <c r="L10" s="519">
        <v>8</v>
      </c>
      <c r="M10" s="519">
        <v>444</v>
      </c>
    </row>
    <row r="11" spans="10:13" ht="15.95" customHeight="1">
      <c r="J11" s="518" t="s">
        <v>23</v>
      </c>
      <c r="K11" s="519">
        <v>0</v>
      </c>
      <c r="L11" s="519">
        <v>0</v>
      </c>
      <c r="M11" s="519">
        <v>0</v>
      </c>
    </row>
    <row r="12" spans="10:13" ht="15.95" customHeight="1">
      <c r="J12" s="518" t="s">
        <v>1046</v>
      </c>
      <c r="K12" s="520">
        <v>0</v>
      </c>
      <c r="L12" s="520">
        <v>1</v>
      </c>
      <c r="M12" s="520">
        <v>0</v>
      </c>
    </row>
    <row r="13" spans="10:13" ht="15.95" customHeight="1"/>
    <row r="14" spans="10:13" ht="15.95" customHeight="1">
      <c r="J14" s="515" t="s">
        <v>1047</v>
      </c>
      <c r="K14" s="27"/>
      <c r="L14" s="27"/>
      <c r="M14" s="27"/>
    </row>
    <row r="15" spans="10:13" ht="15.95" customHeight="1">
      <c r="J15" s="516" t="s">
        <v>987</v>
      </c>
      <c r="K15" s="517" t="s">
        <v>1042</v>
      </c>
      <c r="L15" s="517" t="s">
        <v>1043</v>
      </c>
      <c r="M15" s="517" t="s">
        <v>1044</v>
      </c>
    </row>
    <row r="16" spans="10:13" ht="15.95" customHeight="1">
      <c r="J16" s="518" t="s">
        <v>28</v>
      </c>
      <c r="K16" s="519">
        <v>0</v>
      </c>
      <c r="L16" s="519">
        <v>0</v>
      </c>
      <c r="M16" s="519">
        <v>0</v>
      </c>
    </row>
    <row r="17" spans="10:13" ht="15.95" customHeight="1">
      <c r="J17" s="518" t="s">
        <v>29</v>
      </c>
      <c r="K17" s="519">
        <v>0</v>
      </c>
      <c r="L17" s="519">
        <v>0</v>
      </c>
      <c r="M17" s="519">
        <v>0</v>
      </c>
    </row>
    <row r="18" spans="10:13" ht="15.95" customHeight="1">
      <c r="J18" s="518" t="s">
        <v>27</v>
      </c>
      <c r="K18" s="519">
        <v>0</v>
      </c>
      <c r="L18" s="519">
        <v>0</v>
      </c>
      <c r="M18" s="519">
        <v>0</v>
      </c>
    </row>
    <row r="19" spans="10:13" ht="15.95" customHeight="1">
      <c r="J19" s="518" t="s">
        <v>30</v>
      </c>
      <c r="K19" s="520">
        <v>0</v>
      </c>
      <c r="L19" s="520">
        <v>1</v>
      </c>
      <c r="M19" s="520">
        <v>0</v>
      </c>
    </row>
    <row r="20" spans="10:13" ht="15.95" customHeight="1"/>
    <row r="21" spans="10:13" ht="15.95" customHeight="1">
      <c r="J21" s="515" t="s">
        <v>1048</v>
      </c>
      <c r="K21" s="27"/>
      <c r="L21" s="27"/>
      <c r="M21" s="27"/>
    </row>
    <row r="22" spans="10:13" ht="15.95" customHeight="1">
      <c r="J22" s="516" t="s">
        <v>987</v>
      </c>
      <c r="K22" s="517" t="s">
        <v>1042</v>
      </c>
      <c r="L22" s="517" t="s">
        <v>1043</v>
      </c>
      <c r="M22" s="517" t="s">
        <v>1044</v>
      </c>
    </row>
    <row r="23" spans="10:13" ht="15.95" customHeight="1">
      <c r="J23" s="518" t="s">
        <v>35</v>
      </c>
      <c r="K23" s="519">
        <v>0</v>
      </c>
      <c r="L23" s="519">
        <v>0</v>
      </c>
      <c r="M23" s="519">
        <v>0</v>
      </c>
    </row>
    <row r="24" spans="10:13" ht="15.95" customHeight="1">
      <c r="J24" s="518" t="s">
        <v>34</v>
      </c>
      <c r="K24" s="519">
        <v>0</v>
      </c>
      <c r="L24" s="519">
        <v>0</v>
      </c>
      <c r="M24" s="519">
        <v>0</v>
      </c>
    </row>
    <row r="25" spans="10:13" ht="15.95" customHeight="1">
      <c r="J25" s="518" t="s">
        <v>33</v>
      </c>
      <c r="K25" s="519">
        <v>0</v>
      </c>
      <c r="L25" s="519">
        <v>0</v>
      </c>
      <c r="M25" s="519">
        <v>0</v>
      </c>
    </row>
    <row r="26" spans="10:13" ht="15.95" customHeight="1">
      <c r="J26" s="518" t="s">
        <v>36</v>
      </c>
      <c r="K26" s="520">
        <v>0</v>
      </c>
      <c r="L26" s="520">
        <v>1</v>
      </c>
      <c r="M26" s="520">
        <v>0</v>
      </c>
    </row>
    <row r="27" spans="10:13" ht="15.95" customHeight="1"/>
    <row r="28" spans="10:13" ht="15.95" customHeight="1">
      <c r="J28" s="515" t="s">
        <v>1049</v>
      </c>
      <c r="K28" s="27"/>
      <c r="L28" s="27"/>
      <c r="M28" s="27"/>
    </row>
    <row r="29" spans="10:13" ht="15.95" customHeight="1">
      <c r="J29" s="516" t="s">
        <v>987</v>
      </c>
      <c r="K29" s="517" t="s">
        <v>1042</v>
      </c>
      <c r="L29" s="517" t="s">
        <v>1043</v>
      </c>
      <c r="M29" s="517" t="s">
        <v>1044</v>
      </c>
    </row>
    <row r="30" spans="10:13" ht="15.95" customHeight="1">
      <c r="J30" s="518" t="s">
        <v>41</v>
      </c>
      <c r="K30" s="519">
        <v>0</v>
      </c>
      <c r="L30" s="519">
        <v>0</v>
      </c>
      <c r="M30" s="519">
        <v>0</v>
      </c>
    </row>
    <row r="31" spans="10:13" ht="15.95" customHeight="1">
      <c r="J31" s="518" t="s">
        <v>40</v>
      </c>
      <c r="K31" s="519">
        <v>0</v>
      </c>
      <c r="L31" s="519">
        <v>0</v>
      </c>
      <c r="M31" s="519">
        <v>0</v>
      </c>
    </row>
    <row r="32" spans="10:13" ht="15.95" customHeight="1">
      <c r="J32" s="518" t="s">
        <v>39</v>
      </c>
      <c r="K32" s="519">
        <v>0</v>
      </c>
      <c r="L32" s="519">
        <v>0</v>
      </c>
      <c r="M32" s="519">
        <v>0</v>
      </c>
    </row>
    <row r="33" spans="10:13" ht="15.95" customHeight="1">
      <c r="J33" s="518" t="s">
        <v>42</v>
      </c>
      <c r="K33" s="520">
        <v>0</v>
      </c>
      <c r="L33" s="520">
        <v>1</v>
      </c>
      <c r="M33" s="520">
        <v>0</v>
      </c>
    </row>
  </sheetData>
  <hyperlinks>
    <hyperlink ref="J9" r:id="rId1" xr:uid="{00000000-0004-0000-1600-000000000000}"/>
    <hyperlink ref="J10" r:id="rId2" xr:uid="{00000000-0004-0000-1600-000001000000}"/>
    <hyperlink ref="J11" r:id="rId3" xr:uid="{00000000-0004-0000-1600-000002000000}"/>
    <hyperlink ref="J12" r:id="rId4" xr:uid="{00000000-0004-0000-1600-000003000000}"/>
    <hyperlink ref="J16" r:id="rId5" xr:uid="{00000000-0004-0000-1600-000004000000}"/>
    <hyperlink ref="J17" r:id="rId6" xr:uid="{00000000-0004-0000-1600-000005000000}"/>
    <hyperlink ref="J18" r:id="rId7" xr:uid="{00000000-0004-0000-1600-000006000000}"/>
    <hyperlink ref="J19" r:id="rId8" xr:uid="{00000000-0004-0000-1600-000007000000}"/>
    <hyperlink ref="J23" r:id="rId9" xr:uid="{00000000-0004-0000-1600-000008000000}"/>
    <hyperlink ref="J24" r:id="rId10" xr:uid="{00000000-0004-0000-1600-000009000000}"/>
    <hyperlink ref="J25" r:id="rId11" xr:uid="{00000000-0004-0000-1600-00000A000000}"/>
    <hyperlink ref="J26" r:id="rId12" xr:uid="{00000000-0004-0000-1600-00000B000000}"/>
    <hyperlink ref="J30" r:id="rId13" xr:uid="{00000000-0004-0000-1600-00000C000000}"/>
    <hyperlink ref="J31" r:id="rId14" xr:uid="{00000000-0004-0000-1600-00000D000000}"/>
    <hyperlink ref="J32" r:id="rId15" xr:uid="{00000000-0004-0000-1600-00000E000000}"/>
    <hyperlink ref="J33" r:id="rId16" xr:uid="{00000000-0004-0000-1600-00000F000000}"/>
  </hyperlinks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0"/>
  <sheetViews>
    <sheetView topLeftCell="A2" zoomScale="110" workbookViewId="0">
      <selection activeCell="I37" sqref="I37"/>
    </sheetView>
  </sheetViews>
  <sheetFormatPr defaultRowHeight="12.75"/>
  <cols>
    <col min="1" max="7" width="24.7109375" customWidth="1"/>
    <col min="8" max="8" width="29.28515625" customWidth="1"/>
    <col min="9" max="9" width="20.140625" customWidth="1"/>
    <col min="10" max="11" width="9.140625" customWidth="1"/>
  </cols>
  <sheetData>
    <row r="1" spans="1:9">
      <c r="A1" s="24" t="s">
        <v>1050</v>
      </c>
    </row>
    <row r="2" spans="1:9">
      <c r="C2" s="493"/>
    </row>
    <row r="3" spans="1:9">
      <c r="A3" s="24" t="s">
        <v>1051</v>
      </c>
      <c r="B3" s="24" t="s">
        <v>1052</v>
      </c>
      <c r="C3" s="24" t="s">
        <v>1053</v>
      </c>
      <c r="D3" s="24" t="s">
        <v>1054</v>
      </c>
      <c r="E3" s="24" t="s">
        <v>1055</v>
      </c>
      <c r="F3" s="24" t="s">
        <v>1056</v>
      </c>
      <c r="G3" s="24" t="s">
        <v>1057</v>
      </c>
      <c r="H3" s="24" t="s">
        <v>1058</v>
      </c>
    </row>
    <row r="4" spans="1:9">
      <c r="A4" s="27" t="s">
        <v>1059</v>
      </c>
      <c r="B4" s="27" t="s">
        <v>1060</v>
      </c>
      <c r="C4" t="s">
        <v>1061</v>
      </c>
      <c r="D4" t="s">
        <v>1062</v>
      </c>
      <c r="E4" t="s">
        <v>1063</v>
      </c>
      <c r="F4" t="s">
        <v>1064</v>
      </c>
      <c r="G4" t="s">
        <v>1065</v>
      </c>
      <c r="H4" t="s">
        <v>1066</v>
      </c>
      <c r="I4" s="27" t="s">
        <v>1067</v>
      </c>
    </row>
    <row r="5" spans="1:9">
      <c r="A5" s="27" t="s">
        <v>1068</v>
      </c>
      <c r="B5" s="27" t="s">
        <v>1069</v>
      </c>
      <c r="C5" t="s">
        <v>1070</v>
      </c>
      <c r="D5" t="s">
        <v>1071</v>
      </c>
      <c r="E5" t="s">
        <v>1072</v>
      </c>
      <c r="F5" t="s">
        <v>1073</v>
      </c>
      <c r="G5" t="s">
        <v>1074</v>
      </c>
      <c r="H5" s="27" t="s">
        <v>1075</v>
      </c>
      <c r="I5" s="27" t="s">
        <v>1076</v>
      </c>
    </row>
    <row r="6" spans="1:9">
      <c r="A6" s="27" t="s">
        <v>1077</v>
      </c>
      <c r="B6" s="27" t="s">
        <v>1078</v>
      </c>
      <c r="C6" t="s">
        <v>1079</v>
      </c>
      <c r="D6" t="s">
        <v>1080</v>
      </c>
      <c r="E6" t="s">
        <v>1081</v>
      </c>
      <c r="F6" t="s">
        <v>1082</v>
      </c>
      <c r="G6" t="s">
        <v>1083</v>
      </c>
      <c r="H6" t="s">
        <v>1084</v>
      </c>
      <c r="I6" s="27" t="s">
        <v>1085</v>
      </c>
    </row>
    <row r="7" spans="1:9">
      <c r="A7" s="27" t="s">
        <v>1086</v>
      </c>
      <c r="B7" s="27" t="s">
        <v>1087</v>
      </c>
      <c r="C7" t="s">
        <v>1088</v>
      </c>
      <c r="D7" t="s">
        <v>1089</v>
      </c>
      <c r="E7" t="s">
        <v>1090</v>
      </c>
      <c r="F7" t="s">
        <v>1091</v>
      </c>
      <c r="G7" t="s">
        <v>1092</v>
      </c>
      <c r="H7" s="27" t="s">
        <v>1093</v>
      </c>
      <c r="I7" s="27" t="s">
        <v>1094</v>
      </c>
    </row>
    <row r="8" spans="1:9">
      <c r="A8" s="27" t="s">
        <v>1095</v>
      </c>
      <c r="B8" s="27" t="s">
        <v>1096</v>
      </c>
      <c r="C8" t="s">
        <v>1097</v>
      </c>
      <c r="D8" t="s">
        <v>1098</v>
      </c>
      <c r="E8" t="s">
        <v>1099</v>
      </c>
      <c r="F8" t="s">
        <v>1100</v>
      </c>
      <c r="G8" t="s">
        <v>1101</v>
      </c>
      <c r="H8" s="27" t="s">
        <v>1102</v>
      </c>
      <c r="I8" t="s">
        <v>1103</v>
      </c>
    </row>
    <row r="9" spans="1:9">
      <c r="A9" s="27" t="s">
        <v>1104</v>
      </c>
      <c r="B9" s="27" t="s">
        <v>1105</v>
      </c>
      <c r="C9" t="s">
        <v>1106</v>
      </c>
      <c r="D9" t="s">
        <v>1107</v>
      </c>
      <c r="E9" t="s">
        <v>1108</v>
      </c>
      <c r="F9" t="s">
        <v>1109</v>
      </c>
      <c r="G9" s="27" t="s">
        <v>1110</v>
      </c>
      <c r="H9" s="27" t="s">
        <v>1111</v>
      </c>
      <c r="I9" t="s">
        <v>1112</v>
      </c>
    </row>
    <row r="10" spans="1:9">
      <c r="A10" s="27" t="s">
        <v>1113</v>
      </c>
      <c r="B10" s="27" t="s">
        <v>1114</v>
      </c>
      <c r="C10" t="s">
        <v>1115</v>
      </c>
      <c r="D10" t="s">
        <v>1116</v>
      </c>
      <c r="E10" t="s">
        <v>1117</v>
      </c>
      <c r="F10" t="s">
        <v>1118</v>
      </c>
      <c r="G10" t="s">
        <v>1119</v>
      </c>
      <c r="H10" s="27" t="s">
        <v>1120</v>
      </c>
      <c r="I10" t="s">
        <v>1121</v>
      </c>
    </row>
    <row r="11" spans="1:9">
      <c r="A11" s="27" t="s">
        <v>1122</v>
      </c>
      <c r="B11" s="27" t="s">
        <v>1123</v>
      </c>
      <c r="C11" t="s">
        <v>1124</v>
      </c>
      <c r="D11" t="s">
        <v>1125</v>
      </c>
      <c r="E11" t="s">
        <v>1126</v>
      </c>
      <c r="F11" t="s">
        <v>1127</v>
      </c>
      <c r="G11" t="s">
        <v>1128</v>
      </c>
      <c r="H11" s="27" t="s">
        <v>1129</v>
      </c>
      <c r="I11" t="s">
        <v>1130</v>
      </c>
    </row>
    <row r="12" spans="1:9">
      <c r="A12" s="27" t="s">
        <v>1131</v>
      </c>
      <c r="B12" s="27" t="s">
        <v>1132</v>
      </c>
      <c r="C12" t="s">
        <v>1133</v>
      </c>
      <c r="D12" t="s">
        <v>1134</v>
      </c>
      <c r="E12" t="s">
        <v>1135</v>
      </c>
      <c r="F12" t="s">
        <v>1136</v>
      </c>
      <c r="G12" t="s">
        <v>1137</v>
      </c>
      <c r="H12" s="27" t="s">
        <v>1138</v>
      </c>
      <c r="I12" t="s">
        <v>1139</v>
      </c>
    </row>
    <row r="13" spans="1:9">
      <c r="A13" s="27" t="s">
        <v>1140</v>
      </c>
      <c r="B13" s="27" t="s">
        <v>1141</v>
      </c>
      <c r="C13" t="s">
        <v>1142</v>
      </c>
      <c r="D13" t="s">
        <v>1143</v>
      </c>
      <c r="E13" t="s">
        <v>1144</v>
      </c>
      <c r="F13" t="s">
        <v>1145</v>
      </c>
      <c r="G13" t="s">
        <v>1146</v>
      </c>
      <c r="H13" s="27" t="s">
        <v>1147</v>
      </c>
      <c r="I13" t="s">
        <v>1148</v>
      </c>
    </row>
    <row r="14" spans="1:9">
      <c r="A14" s="27" t="s">
        <v>1149</v>
      </c>
      <c r="B14" s="27" t="s">
        <v>1150</v>
      </c>
      <c r="C14" t="s">
        <v>1151</v>
      </c>
      <c r="D14" t="s">
        <v>1152</v>
      </c>
      <c r="E14" t="s">
        <v>1153</v>
      </c>
      <c r="F14" t="s">
        <v>1154</v>
      </c>
      <c r="G14" t="s">
        <v>1155</v>
      </c>
      <c r="H14" s="27" t="s">
        <v>1156</v>
      </c>
      <c r="I14" t="s">
        <v>1157</v>
      </c>
    </row>
    <row r="15" spans="1:9">
      <c r="A15" s="27" t="s">
        <v>1158</v>
      </c>
      <c r="B15" s="27" t="s">
        <v>1159</v>
      </c>
      <c r="C15" t="s">
        <v>1160</v>
      </c>
      <c r="D15" t="s">
        <v>1161</v>
      </c>
      <c r="E15" t="s">
        <v>1162</v>
      </c>
      <c r="F15" t="s">
        <v>1163</v>
      </c>
      <c r="G15" t="s">
        <v>1164</v>
      </c>
      <c r="H15" s="27" t="s">
        <v>1165</v>
      </c>
      <c r="I15" t="s">
        <v>1166</v>
      </c>
    </row>
    <row r="16" spans="1:9">
      <c r="A16" s="27" t="s">
        <v>1167</v>
      </c>
      <c r="B16" s="27" t="s">
        <v>1168</v>
      </c>
      <c r="C16" t="s">
        <v>1169</v>
      </c>
      <c r="D16" t="s">
        <v>1170</v>
      </c>
      <c r="E16" t="s">
        <v>1171</v>
      </c>
      <c r="F16" t="s">
        <v>1172</v>
      </c>
      <c r="G16" t="s">
        <v>1173</v>
      </c>
      <c r="H16" s="27" t="s">
        <v>1174</v>
      </c>
      <c r="I16" s="27" t="s">
        <v>1175</v>
      </c>
    </row>
    <row r="17" spans="1:9">
      <c r="A17" s="27" t="s">
        <v>1176</v>
      </c>
      <c r="B17" s="27" t="s">
        <v>1177</v>
      </c>
      <c r="C17" t="s">
        <v>1178</v>
      </c>
      <c r="D17" t="s">
        <v>1179</v>
      </c>
      <c r="E17" t="s">
        <v>1180</v>
      </c>
      <c r="F17" t="s">
        <v>1181</v>
      </c>
      <c r="G17" t="s">
        <v>1182</v>
      </c>
      <c r="H17" s="526" t="s">
        <v>1359</v>
      </c>
      <c r="I17" t="s">
        <v>1183</v>
      </c>
    </row>
    <row r="18" spans="1:9">
      <c r="A18" s="27" t="s">
        <v>1184</v>
      </c>
      <c r="B18" s="27" t="s">
        <v>1185</v>
      </c>
      <c r="C18" t="s">
        <v>1186</v>
      </c>
      <c r="D18" t="s">
        <v>1187</v>
      </c>
      <c r="E18" t="s">
        <v>1188</v>
      </c>
      <c r="F18" t="s">
        <v>1189</v>
      </c>
      <c r="G18" t="s">
        <v>1190</v>
      </c>
      <c r="H18" s="27" t="s">
        <v>1199</v>
      </c>
      <c r="I18" t="s">
        <v>1191</v>
      </c>
    </row>
    <row r="19" spans="1:9">
      <c r="A19" s="27" t="s">
        <v>1192</v>
      </c>
      <c r="B19" s="27" t="s">
        <v>1193</v>
      </c>
      <c r="C19" t="s">
        <v>1194</v>
      </c>
      <c r="D19" t="s">
        <v>1195</v>
      </c>
      <c r="E19" t="s">
        <v>1196</v>
      </c>
      <c r="F19" t="s">
        <v>1197</v>
      </c>
      <c r="G19" t="s">
        <v>1198</v>
      </c>
      <c r="H19" s="27" t="s">
        <v>1208</v>
      </c>
      <c r="I19" s="27" t="s">
        <v>1200</v>
      </c>
    </row>
    <row r="20" spans="1:9">
      <c r="A20" s="27" t="s">
        <v>1201</v>
      </c>
      <c r="B20" s="27" t="s">
        <v>1202</v>
      </c>
      <c r="C20" t="s">
        <v>1203</v>
      </c>
      <c r="D20" t="s">
        <v>1204</v>
      </c>
      <c r="E20" t="s">
        <v>1205</v>
      </c>
      <c r="F20" t="s">
        <v>1206</v>
      </c>
      <c r="G20" s="27" t="s">
        <v>1207</v>
      </c>
      <c r="H20" t="s">
        <v>1212</v>
      </c>
      <c r="I20" t="s">
        <v>1209</v>
      </c>
    </row>
    <row r="21" spans="1:9">
      <c r="F21" t="s">
        <v>1210</v>
      </c>
      <c r="G21" s="27" t="s">
        <v>1211</v>
      </c>
      <c r="H21" t="s">
        <v>1217</v>
      </c>
      <c r="I21" t="s">
        <v>1213</v>
      </c>
    </row>
    <row r="22" spans="1:9">
      <c r="A22" s="24" t="s">
        <v>1214</v>
      </c>
      <c r="B22" s="24" t="s">
        <v>1215</v>
      </c>
      <c r="C22" s="24" t="s">
        <v>1216</v>
      </c>
      <c r="D22" s="24" t="s">
        <v>1520</v>
      </c>
      <c r="H22" t="s">
        <v>1222</v>
      </c>
      <c r="I22" t="s">
        <v>1218</v>
      </c>
    </row>
    <row r="23" spans="1:9">
      <c r="A23" s="27" t="s">
        <v>1219</v>
      </c>
      <c r="B23" s="27" t="s">
        <v>1220</v>
      </c>
      <c r="C23" s="27" t="s">
        <v>1221</v>
      </c>
      <c r="D23" s="27" t="s">
        <v>1521</v>
      </c>
      <c r="H23" t="s">
        <v>1227</v>
      </c>
      <c r="I23" t="s">
        <v>1223</v>
      </c>
    </row>
    <row r="24" spans="1:9">
      <c r="A24" s="27" t="s">
        <v>1224</v>
      </c>
      <c r="B24" s="27" t="s">
        <v>1225</v>
      </c>
      <c r="C24" s="27" t="s">
        <v>1226</v>
      </c>
      <c r="D24" s="27" t="s">
        <v>1522</v>
      </c>
      <c r="H24" s="27" t="s">
        <v>1232</v>
      </c>
      <c r="I24" t="s">
        <v>1228</v>
      </c>
    </row>
    <row r="25" spans="1:9">
      <c r="A25" s="27" t="s">
        <v>1229</v>
      </c>
      <c r="B25" s="27" t="s">
        <v>1230</v>
      </c>
      <c r="C25" s="27" t="s">
        <v>1231</v>
      </c>
      <c r="D25" s="27" t="s">
        <v>1523</v>
      </c>
      <c r="H25" s="27" t="s">
        <v>1237</v>
      </c>
      <c r="I25" t="s">
        <v>1233</v>
      </c>
    </row>
    <row r="26" spans="1:9">
      <c r="A26" s="27" t="s">
        <v>1234</v>
      </c>
      <c r="B26" s="27" t="s">
        <v>1235</v>
      </c>
      <c r="C26" s="27" t="s">
        <v>1236</v>
      </c>
      <c r="D26" s="27" t="s">
        <v>1524</v>
      </c>
      <c r="H26" s="27" t="s">
        <v>1242</v>
      </c>
      <c r="I26" t="s">
        <v>1238</v>
      </c>
    </row>
    <row r="27" spans="1:9">
      <c r="A27" s="27" t="s">
        <v>1239</v>
      </c>
      <c r="B27" s="27" t="s">
        <v>1240</v>
      </c>
      <c r="C27" s="27" t="s">
        <v>1241</v>
      </c>
      <c r="D27" s="27" t="s">
        <v>1525</v>
      </c>
      <c r="H27" s="27" t="s">
        <v>1247</v>
      </c>
      <c r="I27" s="27" t="s">
        <v>1243</v>
      </c>
    </row>
    <row r="28" spans="1:9">
      <c r="A28" s="27" t="s">
        <v>1244</v>
      </c>
      <c r="B28" s="27" t="s">
        <v>1245</v>
      </c>
      <c r="C28" s="27" t="s">
        <v>1246</v>
      </c>
      <c r="D28" s="27" t="s">
        <v>1526</v>
      </c>
      <c r="H28" s="27" t="s">
        <v>1252</v>
      </c>
      <c r="I28" t="s">
        <v>1248</v>
      </c>
    </row>
    <row r="29" spans="1:9">
      <c r="A29" s="27" t="s">
        <v>1249</v>
      </c>
      <c r="B29" s="27" t="s">
        <v>1250</v>
      </c>
      <c r="C29" s="27" t="s">
        <v>1251</v>
      </c>
      <c r="D29" s="27" t="s">
        <v>1527</v>
      </c>
      <c r="H29" t="s">
        <v>1257</v>
      </c>
      <c r="I29" t="s">
        <v>1253</v>
      </c>
    </row>
    <row r="30" spans="1:9">
      <c r="A30" s="27" t="s">
        <v>1254</v>
      </c>
      <c r="B30" s="27" t="s">
        <v>1255</v>
      </c>
      <c r="C30" s="27" t="s">
        <v>1256</v>
      </c>
      <c r="D30" s="27" t="s">
        <v>1528</v>
      </c>
      <c r="H30" s="27" t="s">
        <v>1262</v>
      </c>
      <c r="I30" t="s">
        <v>1258</v>
      </c>
    </row>
    <row r="31" spans="1:9">
      <c r="A31" s="27" t="s">
        <v>1259</v>
      </c>
      <c r="B31" s="27" t="s">
        <v>1260</v>
      </c>
      <c r="C31" s="27" t="s">
        <v>1261</v>
      </c>
      <c r="D31" s="27" t="s">
        <v>1529</v>
      </c>
      <c r="H31" s="27" t="s">
        <v>1267</v>
      </c>
      <c r="I31" t="s">
        <v>1263</v>
      </c>
    </row>
    <row r="32" spans="1:9">
      <c r="A32" s="27" t="s">
        <v>1264</v>
      </c>
      <c r="B32" s="27" t="s">
        <v>1265</v>
      </c>
      <c r="C32" s="27" t="s">
        <v>1266</v>
      </c>
      <c r="D32" s="27" t="s">
        <v>1530</v>
      </c>
      <c r="H32" s="27" t="s">
        <v>1271</v>
      </c>
      <c r="I32" t="s">
        <v>1268</v>
      </c>
    </row>
    <row r="33" spans="1:9">
      <c r="A33" s="27" t="s">
        <v>1269</v>
      </c>
      <c r="B33" s="27" t="s">
        <v>1270</v>
      </c>
      <c r="C33" s="526" t="s">
        <v>1296</v>
      </c>
      <c r="D33" s="27" t="s">
        <v>1531</v>
      </c>
      <c r="H33" s="27" t="s">
        <v>1275</v>
      </c>
      <c r="I33" s="27" t="s">
        <v>1272</v>
      </c>
    </row>
    <row r="34" spans="1:9">
      <c r="A34" s="27" t="s">
        <v>1273</v>
      </c>
      <c r="B34" s="27" t="s">
        <v>1274</v>
      </c>
      <c r="C34" s="526" t="s">
        <v>1358</v>
      </c>
      <c r="D34" s="27" t="s">
        <v>1532</v>
      </c>
      <c r="H34" t="s">
        <v>1279</v>
      </c>
      <c r="I34" s="27" t="s">
        <v>1276</v>
      </c>
    </row>
    <row r="35" spans="1:9">
      <c r="A35" s="27" t="s">
        <v>1277</v>
      </c>
      <c r="B35" s="27" t="s">
        <v>1278</v>
      </c>
      <c r="C35" s="27" t="s">
        <v>1389</v>
      </c>
      <c r="D35" s="27" t="s">
        <v>1533</v>
      </c>
      <c r="H35" s="27" t="s">
        <v>1283</v>
      </c>
      <c r="I35" s="27" t="s">
        <v>1280</v>
      </c>
    </row>
    <row r="36" spans="1:9">
      <c r="A36" s="27" t="s">
        <v>1281</v>
      </c>
      <c r="B36" s="27" t="s">
        <v>1282</v>
      </c>
      <c r="C36" s="27" t="s">
        <v>1402</v>
      </c>
      <c r="D36" s="27" t="s">
        <v>1534</v>
      </c>
      <c r="H36" s="526" t="s">
        <v>1361</v>
      </c>
      <c r="I36" s="27" t="s">
        <v>1284</v>
      </c>
    </row>
    <row r="37" spans="1:9">
      <c r="A37" s="27" t="s">
        <v>1285</v>
      </c>
      <c r="B37" s="27" t="s">
        <v>1286</v>
      </c>
      <c r="C37" s="27" t="s">
        <v>1453</v>
      </c>
      <c r="D37" s="27" t="s">
        <v>1535</v>
      </c>
      <c r="H37" s="27" t="s">
        <v>1452</v>
      </c>
    </row>
    <row r="38" spans="1:9">
      <c r="A38" s="27" t="s">
        <v>1287</v>
      </c>
      <c r="B38" s="27" t="s">
        <v>1288</v>
      </c>
      <c r="C38" s="27" t="s">
        <v>1454</v>
      </c>
      <c r="D38" s="27" t="s">
        <v>1536</v>
      </c>
    </row>
    <row r="39" spans="1:9">
      <c r="A39" s="27" t="s">
        <v>1289</v>
      </c>
      <c r="B39" s="27" t="s">
        <v>1290</v>
      </c>
      <c r="C39" s="27" t="s">
        <v>1519</v>
      </c>
      <c r="D39" s="27" t="s">
        <v>1291</v>
      </c>
    </row>
    <row r="40" spans="1:9">
      <c r="A40" s="27" t="s">
        <v>1292</v>
      </c>
      <c r="B40" s="27" t="s">
        <v>1293</v>
      </c>
      <c r="C40" s="27" t="s">
        <v>1564</v>
      </c>
      <c r="D40" s="27" t="s">
        <v>1294</v>
      </c>
    </row>
  </sheetData>
  <pageMargins left="0.7" right="0.7" top="0.75" bottom="0.75" header="0.3" footer="0.3"/>
  <pageSetup paperSize="9" orientation="portrait" horizont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75"/>
  <sheetViews>
    <sheetView view="pageBreakPreview" topLeftCell="A51" zoomScale="180" workbookViewId="0">
      <selection activeCell="P62" sqref="P62"/>
    </sheetView>
  </sheetViews>
  <sheetFormatPr defaultRowHeight="12.75"/>
  <cols>
    <col min="1" max="2" width="3.7109375" customWidth="1"/>
    <col min="3" max="3" width="15.7109375" customWidth="1"/>
    <col min="4" max="4" width="4.285156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0" customWidth="1"/>
    <col min="19" max="19" width="3.7109375" customWidth="1"/>
    <col min="20" max="20" width="15.42578125" customWidth="1"/>
    <col min="21" max="26" width="3.7109375" customWidth="1"/>
  </cols>
  <sheetData>
    <row r="1" spans="2:19" ht="12.95" customHeight="1">
      <c r="B1" s="583">
        <v>2025</v>
      </c>
      <c r="C1" s="583"/>
      <c r="D1" s="585" t="s">
        <v>251</v>
      </c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5"/>
      <c r="P1" s="55"/>
    </row>
    <row r="2" spans="2:19" ht="12.95" customHeight="1">
      <c r="B2" s="54" t="s">
        <v>252</v>
      </c>
      <c r="C2" s="54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5"/>
      <c r="P2" s="55"/>
    </row>
    <row r="3" spans="2:19" ht="12.95" customHeight="1">
      <c r="B3" s="583" t="s">
        <v>62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9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124"/>
    </row>
    <row r="5" spans="2:19" ht="12.95" customHeight="1">
      <c r="B5" s="584" t="s">
        <v>33</v>
      </c>
      <c r="C5" s="584"/>
      <c r="D5" s="56" t="s">
        <v>64</v>
      </c>
      <c r="E5" s="55"/>
      <c r="F5" s="584" t="s">
        <v>27</v>
      </c>
      <c r="G5" s="584"/>
      <c r="H5" s="56" t="s">
        <v>64</v>
      </c>
      <c r="I5" s="55"/>
      <c r="J5" s="584" t="s">
        <v>28</v>
      </c>
      <c r="K5" s="584"/>
      <c r="L5" s="56" t="s">
        <v>64</v>
      </c>
      <c r="M5" s="55"/>
      <c r="N5" s="57" t="s">
        <v>21</v>
      </c>
      <c r="O5" s="58"/>
      <c r="P5" s="56" t="s">
        <v>64</v>
      </c>
      <c r="S5" s="125"/>
    </row>
    <row r="6" spans="2:19" ht="12.95" customHeight="1">
      <c r="B6" s="59" t="s">
        <v>65</v>
      </c>
      <c r="C6" s="60" t="s">
        <v>66</v>
      </c>
      <c r="D6" s="61">
        <v>12</v>
      </c>
      <c r="E6" s="55"/>
      <c r="F6" s="59" t="s">
        <v>65</v>
      </c>
      <c r="G6" s="126" t="s">
        <v>67</v>
      </c>
      <c r="H6" s="61">
        <v>9</v>
      </c>
      <c r="I6" s="55"/>
      <c r="J6" s="59" t="s">
        <v>65</v>
      </c>
      <c r="K6" s="60" t="s">
        <v>68</v>
      </c>
      <c r="L6" s="61">
        <v>6</v>
      </c>
      <c r="M6" s="55"/>
      <c r="N6" s="59" t="s">
        <v>65</v>
      </c>
      <c r="O6" s="60" t="s">
        <v>69</v>
      </c>
      <c r="P6" s="61">
        <v>15</v>
      </c>
    </row>
    <row r="7" spans="2:19" ht="12.95" customHeight="1">
      <c r="B7" s="59" t="s">
        <v>70</v>
      </c>
      <c r="C7" s="60" t="s">
        <v>75</v>
      </c>
      <c r="D7" s="61">
        <v>0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0</v>
      </c>
      <c r="S7" s="125"/>
    </row>
    <row r="8" spans="2:19" ht="12.95" customHeight="1">
      <c r="B8" s="59" t="s">
        <v>70</v>
      </c>
      <c r="C8" s="60" t="s">
        <v>71</v>
      </c>
      <c r="D8" s="61">
        <v>6</v>
      </c>
      <c r="E8" s="55"/>
      <c r="F8" s="59" t="s">
        <v>70</v>
      </c>
      <c r="G8" s="127" t="s">
        <v>253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3</v>
      </c>
    </row>
    <row r="9" spans="2:19" ht="12.95" customHeight="1">
      <c r="B9" s="59" t="s">
        <v>79</v>
      </c>
      <c r="C9" s="60" t="s">
        <v>80</v>
      </c>
      <c r="D9" s="61">
        <v>3</v>
      </c>
      <c r="E9" s="55"/>
      <c r="F9" s="59" t="s">
        <v>79</v>
      </c>
      <c r="G9" s="127" t="s">
        <v>81</v>
      </c>
      <c r="H9" s="61">
        <v>0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83</v>
      </c>
      <c r="P9" s="61">
        <v>0</v>
      </c>
      <c r="S9" s="125"/>
    </row>
    <row r="10" spans="2:19" ht="12.95" customHeight="1">
      <c r="B10" s="59" t="s">
        <v>79</v>
      </c>
      <c r="C10" s="60" t="s">
        <v>84</v>
      </c>
      <c r="D10" s="61">
        <v>0</v>
      </c>
      <c r="E10" s="55"/>
      <c r="F10" s="59" t="s">
        <v>79</v>
      </c>
      <c r="G10" s="127" t="s">
        <v>89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87</v>
      </c>
      <c r="P10" s="61">
        <v>0</v>
      </c>
    </row>
    <row r="11" spans="2:19" ht="12.95" customHeight="1">
      <c r="B11" s="59" t="s">
        <v>79</v>
      </c>
      <c r="C11" s="60" t="s">
        <v>88</v>
      </c>
      <c r="D11" s="61">
        <v>3</v>
      </c>
      <c r="E11" s="55"/>
      <c r="F11" s="59" t="s">
        <v>79</v>
      </c>
      <c r="G11" s="127" t="s">
        <v>254</v>
      </c>
      <c r="H11" s="61">
        <v>0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255</v>
      </c>
      <c r="P11" s="61">
        <v>0</v>
      </c>
      <c r="S11" s="125"/>
    </row>
    <row r="12" spans="2:19" ht="12.95" customHeight="1">
      <c r="B12" s="59" t="s">
        <v>92</v>
      </c>
      <c r="C12" s="55" t="s">
        <v>93</v>
      </c>
      <c r="D12" s="61">
        <v>9</v>
      </c>
      <c r="E12" s="55"/>
      <c r="F12" s="59" t="s">
        <v>92</v>
      </c>
      <c r="G12" s="60" t="s">
        <v>94</v>
      </c>
      <c r="H12" s="61">
        <v>0</v>
      </c>
      <c r="I12" s="55"/>
      <c r="J12" s="59" t="s">
        <v>92</v>
      </c>
      <c r="K12" s="60" t="s">
        <v>95</v>
      </c>
      <c r="L12" s="61">
        <v>4</v>
      </c>
      <c r="M12" s="55"/>
      <c r="N12" s="59" t="s">
        <v>92</v>
      </c>
      <c r="O12" s="60" t="s">
        <v>96</v>
      </c>
      <c r="P12" s="61">
        <v>10</v>
      </c>
    </row>
    <row r="13" spans="2:19" ht="12.95" customHeight="1">
      <c r="B13" s="59" t="s">
        <v>97</v>
      </c>
      <c r="C13" s="60" t="s">
        <v>256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100</v>
      </c>
      <c r="L13" s="61">
        <v>0</v>
      </c>
      <c r="M13" s="55"/>
      <c r="N13" s="59" t="s">
        <v>97</v>
      </c>
      <c r="O13" s="60" t="s">
        <v>101</v>
      </c>
      <c r="P13" s="61">
        <v>0</v>
      </c>
      <c r="S13" s="125"/>
    </row>
    <row r="14" spans="2:19" ht="12.95" customHeight="1">
      <c r="B14" s="59"/>
      <c r="C14" s="64" t="s">
        <v>102</v>
      </c>
      <c r="D14" s="65">
        <f>SUM(D6:D13)</f>
        <v>33</v>
      </c>
      <c r="E14" s="55"/>
      <c r="F14" s="59"/>
      <c r="G14" s="66" t="s">
        <v>102</v>
      </c>
      <c r="H14" s="65">
        <f>SUM(H6:H13)</f>
        <v>9</v>
      </c>
      <c r="I14" s="55"/>
      <c r="J14" s="59"/>
      <c r="K14" s="64" t="s">
        <v>102</v>
      </c>
      <c r="L14" s="65">
        <f>SUM(L6:L13)</f>
        <v>10</v>
      </c>
      <c r="M14" s="55"/>
      <c r="N14" s="59"/>
      <c r="O14" s="64" t="s">
        <v>102</v>
      </c>
      <c r="P14" s="65">
        <f>SUM(P6:P13)</f>
        <v>28</v>
      </c>
    </row>
    <row r="15" spans="2:19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S15" s="128"/>
    </row>
    <row r="16" spans="2:19" ht="12.95" customHeight="1">
      <c r="B16" s="584" t="s">
        <v>34</v>
      </c>
      <c r="C16" s="584"/>
      <c r="D16" s="56" t="s">
        <v>64</v>
      </c>
      <c r="E16" s="55"/>
      <c r="F16" s="584" t="s">
        <v>40</v>
      </c>
      <c r="G16" s="584"/>
      <c r="H16" s="56" t="s">
        <v>64</v>
      </c>
      <c r="I16" s="55"/>
      <c r="J16" s="584" t="s">
        <v>29</v>
      </c>
      <c r="K16" s="584"/>
      <c r="L16" s="56" t="s">
        <v>64</v>
      </c>
      <c r="M16" s="55"/>
      <c r="N16" s="584" t="s">
        <v>22</v>
      </c>
      <c r="O16" s="584"/>
      <c r="P16" s="56" t="s">
        <v>64</v>
      </c>
      <c r="R16" s="27"/>
    </row>
    <row r="17" spans="2:19" ht="12.95" customHeight="1">
      <c r="B17" s="59" t="s">
        <v>65</v>
      </c>
      <c r="C17" s="60" t="s">
        <v>104</v>
      </c>
      <c r="D17" s="61">
        <v>6</v>
      </c>
      <c r="E17" s="55"/>
      <c r="F17" s="59" t="s">
        <v>65</v>
      </c>
      <c r="G17" s="60" t="s">
        <v>105</v>
      </c>
      <c r="H17" s="61">
        <v>6</v>
      </c>
      <c r="I17" s="55"/>
      <c r="J17" s="59" t="s">
        <v>65</v>
      </c>
      <c r="K17" s="60" t="s">
        <v>106</v>
      </c>
      <c r="L17" s="61">
        <v>9</v>
      </c>
      <c r="M17" s="55"/>
      <c r="N17" s="59" t="s">
        <v>65</v>
      </c>
      <c r="O17" s="60" t="s">
        <v>107</v>
      </c>
      <c r="P17" s="61">
        <v>0</v>
      </c>
      <c r="R17" s="27"/>
    </row>
    <row r="18" spans="2:19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109</v>
      </c>
      <c r="H18" s="61">
        <v>0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60" t="s">
        <v>257</v>
      </c>
      <c r="P18" s="61">
        <v>6</v>
      </c>
      <c r="R18" s="27"/>
    </row>
    <row r="19" spans="2:19" ht="12.95" customHeight="1">
      <c r="B19" s="59" t="s">
        <v>70</v>
      </c>
      <c r="C19" s="60" t="s">
        <v>112</v>
      </c>
      <c r="D19" s="61">
        <v>3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114</v>
      </c>
      <c r="L19" s="61">
        <v>0</v>
      </c>
      <c r="M19" s="55"/>
      <c r="N19" s="59" t="s">
        <v>70</v>
      </c>
      <c r="O19" s="60" t="s">
        <v>115</v>
      </c>
      <c r="P19" s="61">
        <v>6</v>
      </c>
      <c r="R19" s="27"/>
    </row>
    <row r="20" spans="2:19" ht="12.95" customHeight="1">
      <c r="B20" s="59" t="s">
        <v>79</v>
      </c>
      <c r="C20" s="60" t="s">
        <v>116</v>
      </c>
      <c r="D20" s="61">
        <v>6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118</v>
      </c>
      <c r="L20" s="61">
        <v>0</v>
      </c>
      <c r="M20" s="55"/>
      <c r="N20" s="59" t="s">
        <v>79</v>
      </c>
      <c r="O20" s="60" t="s">
        <v>119</v>
      </c>
      <c r="P20" s="61">
        <v>0</v>
      </c>
      <c r="R20" s="27"/>
    </row>
    <row r="21" spans="2:19" ht="12.95" customHeight="1">
      <c r="B21" s="59" t="s">
        <v>79</v>
      </c>
      <c r="C21" s="60" t="s">
        <v>120</v>
      </c>
      <c r="D21" s="61">
        <v>3</v>
      </c>
      <c r="E21" s="55"/>
      <c r="F21" s="59" t="s">
        <v>79</v>
      </c>
      <c r="G21" s="60" t="s">
        <v>121</v>
      </c>
      <c r="H21" s="61">
        <v>3</v>
      </c>
      <c r="I21" s="55"/>
      <c r="J21" s="59" t="s">
        <v>79</v>
      </c>
      <c r="K21" s="60" t="s">
        <v>122</v>
      </c>
      <c r="L21" s="61">
        <v>0</v>
      </c>
      <c r="M21" s="55"/>
      <c r="N21" s="59" t="s">
        <v>79</v>
      </c>
      <c r="O21" s="60" t="s">
        <v>123</v>
      </c>
      <c r="P21" s="61">
        <v>3</v>
      </c>
      <c r="R21" s="27"/>
    </row>
    <row r="22" spans="2:19" ht="12.95" customHeight="1">
      <c r="B22" s="59" t="s">
        <v>79</v>
      </c>
      <c r="C22" s="60" t="s">
        <v>124</v>
      </c>
      <c r="D22" s="61">
        <v>3</v>
      </c>
      <c r="E22" s="55"/>
      <c r="F22" s="59" t="s">
        <v>79</v>
      </c>
      <c r="G22" s="60" t="s">
        <v>125</v>
      </c>
      <c r="H22" s="61">
        <v>0</v>
      </c>
      <c r="I22" s="55"/>
      <c r="J22" s="59" t="s">
        <v>79</v>
      </c>
      <c r="K22" s="60" t="s">
        <v>126</v>
      </c>
      <c r="L22" s="61">
        <v>3</v>
      </c>
      <c r="M22" s="55"/>
      <c r="N22" s="59" t="s">
        <v>79</v>
      </c>
      <c r="O22" s="60" t="s">
        <v>127</v>
      </c>
      <c r="P22" s="61">
        <v>0</v>
      </c>
      <c r="R22" s="27"/>
    </row>
    <row r="23" spans="2:19" ht="12.95" customHeight="1">
      <c r="B23" s="59" t="s">
        <v>92</v>
      </c>
      <c r="C23" s="60" t="s">
        <v>128</v>
      </c>
      <c r="D23" s="61">
        <v>8</v>
      </c>
      <c r="E23" s="55"/>
      <c r="F23" s="59" t="s">
        <v>92</v>
      </c>
      <c r="G23" s="60" t="s">
        <v>129</v>
      </c>
      <c r="H23" s="61">
        <v>10</v>
      </c>
      <c r="I23" s="55"/>
      <c r="J23" s="59" t="s">
        <v>92</v>
      </c>
      <c r="K23" s="60" t="s">
        <v>130</v>
      </c>
      <c r="L23" s="61">
        <v>14</v>
      </c>
      <c r="M23" s="55"/>
      <c r="N23" s="59" t="s">
        <v>92</v>
      </c>
      <c r="O23" s="60" t="s">
        <v>131</v>
      </c>
      <c r="P23" s="61">
        <v>7</v>
      </c>
      <c r="R23" s="27"/>
    </row>
    <row r="24" spans="2:19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60" t="s">
        <v>135</v>
      </c>
      <c r="P24" s="61">
        <v>12</v>
      </c>
    </row>
    <row r="25" spans="2:19" ht="12.95" customHeight="1">
      <c r="B25" s="59"/>
      <c r="C25" s="64" t="s">
        <v>102</v>
      </c>
      <c r="D25" s="65">
        <f>SUM(D17:D24)</f>
        <v>29</v>
      </c>
      <c r="E25" s="55"/>
      <c r="F25" s="59"/>
      <c r="G25" s="66" t="s">
        <v>102</v>
      </c>
      <c r="H25" s="65">
        <f>SUM(H17:H24)</f>
        <v>19</v>
      </c>
      <c r="I25" s="55"/>
      <c r="J25" s="59"/>
      <c r="K25" s="64" t="s">
        <v>102</v>
      </c>
      <c r="L25" s="65">
        <f>SUM(L17:L24)</f>
        <v>32</v>
      </c>
      <c r="M25" s="55"/>
      <c r="N25" s="59"/>
      <c r="O25" s="64" t="s">
        <v>102</v>
      </c>
      <c r="P25" s="65">
        <f>SUM(P17:P24)</f>
        <v>34</v>
      </c>
    </row>
    <row r="26" spans="2:19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  <c r="S26" s="129"/>
    </row>
    <row r="27" spans="2:19" ht="12.95" customHeight="1">
      <c r="B27" s="584" t="s">
        <v>35</v>
      </c>
      <c r="C27" s="584"/>
      <c r="D27" s="56" t="s">
        <v>64</v>
      </c>
      <c r="E27" s="55"/>
      <c r="F27" s="584" t="s">
        <v>23</v>
      </c>
      <c r="G27" s="584"/>
      <c r="H27" s="56" t="s">
        <v>64</v>
      </c>
      <c r="I27" s="55"/>
      <c r="J27" s="590" t="s">
        <v>39</v>
      </c>
      <c r="K27" s="590"/>
      <c r="L27" s="56" t="s">
        <v>64</v>
      </c>
      <c r="M27" s="55"/>
      <c r="N27" s="584" t="s">
        <v>24</v>
      </c>
      <c r="O27" s="584"/>
      <c r="P27" s="56" t="s">
        <v>64</v>
      </c>
    </row>
    <row r="28" spans="2:19" ht="12.95" customHeight="1">
      <c r="B28" s="59" t="s">
        <v>65</v>
      </c>
      <c r="C28" s="60" t="s">
        <v>136</v>
      </c>
      <c r="D28" s="61">
        <v>6</v>
      </c>
      <c r="E28" s="55"/>
      <c r="F28" s="59" t="s">
        <v>65</v>
      </c>
      <c r="G28" s="60" t="s">
        <v>137</v>
      </c>
      <c r="H28" s="61">
        <v>7</v>
      </c>
      <c r="I28" s="55"/>
      <c r="J28" s="59" t="s">
        <v>65</v>
      </c>
      <c r="K28" s="60" t="s">
        <v>258</v>
      </c>
      <c r="L28" s="61">
        <v>6</v>
      </c>
      <c r="M28" s="55"/>
      <c r="N28" s="59" t="s">
        <v>65</v>
      </c>
      <c r="O28" s="60" t="s">
        <v>139</v>
      </c>
      <c r="P28" s="61">
        <v>9</v>
      </c>
      <c r="S28" s="129"/>
    </row>
    <row r="29" spans="2:19" ht="12.95" customHeight="1">
      <c r="B29" s="59" t="s">
        <v>70</v>
      </c>
      <c r="C29" s="60" t="s">
        <v>140</v>
      </c>
      <c r="D29" s="61">
        <v>3</v>
      </c>
      <c r="E29" s="55"/>
      <c r="F29" s="59" t="s">
        <v>70</v>
      </c>
      <c r="G29" s="60" t="s">
        <v>141</v>
      </c>
      <c r="H29" s="61">
        <v>6</v>
      </c>
      <c r="I29" s="55"/>
      <c r="J29" s="59" t="s">
        <v>70</v>
      </c>
      <c r="K29" s="60" t="s">
        <v>142</v>
      </c>
      <c r="L29" s="61">
        <v>6</v>
      </c>
      <c r="M29" s="55"/>
      <c r="N29" s="59" t="s">
        <v>70</v>
      </c>
      <c r="O29" s="60" t="s">
        <v>143</v>
      </c>
      <c r="P29" s="61">
        <v>0</v>
      </c>
    </row>
    <row r="30" spans="2:19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145</v>
      </c>
      <c r="H30" s="61">
        <v>3</v>
      </c>
      <c r="I30" s="55"/>
      <c r="J30" s="59" t="s">
        <v>70</v>
      </c>
      <c r="K30" s="60" t="s">
        <v>146</v>
      </c>
      <c r="L30" s="61">
        <v>6</v>
      </c>
      <c r="M30" s="55"/>
      <c r="N30" s="59" t="s">
        <v>70</v>
      </c>
      <c r="O30" s="60" t="s">
        <v>147</v>
      </c>
      <c r="P30" s="61">
        <v>0</v>
      </c>
      <c r="S30" s="129"/>
    </row>
    <row r="31" spans="2:19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259</v>
      </c>
      <c r="H31" s="61">
        <v>6</v>
      </c>
      <c r="I31" s="55"/>
      <c r="J31" s="59" t="s">
        <v>79</v>
      </c>
      <c r="K31" s="60" t="s">
        <v>150</v>
      </c>
      <c r="L31" s="61">
        <v>9</v>
      </c>
      <c r="M31" s="55"/>
      <c r="N31" s="59" t="s">
        <v>79</v>
      </c>
      <c r="O31" s="60" t="s">
        <v>151</v>
      </c>
      <c r="P31" s="61">
        <v>3</v>
      </c>
    </row>
    <row r="32" spans="2:19" ht="12.95" customHeight="1">
      <c r="B32" s="59" t="s">
        <v>79</v>
      </c>
      <c r="C32" s="60" t="s">
        <v>152</v>
      </c>
      <c r="D32" s="61">
        <v>3</v>
      </c>
      <c r="E32" s="55"/>
      <c r="F32" s="59" t="s">
        <v>79</v>
      </c>
      <c r="G32" s="60" t="s">
        <v>149</v>
      </c>
      <c r="H32" s="61">
        <v>6</v>
      </c>
      <c r="I32" s="55"/>
      <c r="J32" s="59" t="s">
        <v>79</v>
      </c>
      <c r="K32" s="60" t="s">
        <v>154</v>
      </c>
      <c r="L32" s="61">
        <v>3</v>
      </c>
      <c r="M32" s="55"/>
      <c r="N32" s="59" t="s">
        <v>79</v>
      </c>
      <c r="O32" s="60" t="s">
        <v>155</v>
      </c>
      <c r="P32" s="61">
        <v>0</v>
      </c>
      <c r="S32" s="129"/>
    </row>
    <row r="33" spans="2:20" ht="12.95" customHeight="1">
      <c r="B33" s="59" t="s">
        <v>79</v>
      </c>
      <c r="C33" s="60" t="s">
        <v>156</v>
      </c>
      <c r="D33" s="61">
        <v>0</v>
      </c>
      <c r="E33" s="55"/>
      <c r="F33" s="59" t="s">
        <v>79</v>
      </c>
      <c r="G33" s="60" t="s">
        <v>157</v>
      </c>
      <c r="H33" s="61">
        <v>0</v>
      </c>
      <c r="I33" s="55"/>
      <c r="J33" s="59" t="s">
        <v>79</v>
      </c>
      <c r="K33" s="60" t="s">
        <v>158</v>
      </c>
      <c r="L33" s="61">
        <v>0</v>
      </c>
      <c r="M33" s="55"/>
      <c r="N33" s="59" t="s">
        <v>79</v>
      </c>
      <c r="O33" s="60" t="s">
        <v>159</v>
      </c>
      <c r="P33" s="61">
        <v>0</v>
      </c>
    </row>
    <row r="34" spans="2:20" ht="12.95" customHeight="1">
      <c r="B34" s="59" t="s">
        <v>92</v>
      </c>
      <c r="C34" s="60" t="s">
        <v>260</v>
      </c>
      <c r="D34" s="61">
        <v>9</v>
      </c>
      <c r="E34" s="55"/>
      <c r="F34" s="59" t="s">
        <v>92</v>
      </c>
      <c r="G34" s="60" t="s">
        <v>261</v>
      </c>
      <c r="H34" s="61">
        <v>11</v>
      </c>
      <c r="I34" s="55"/>
      <c r="J34" s="59" t="s">
        <v>92</v>
      </c>
      <c r="K34" s="60" t="s">
        <v>162</v>
      </c>
      <c r="L34" s="61">
        <v>7</v>
      </c>
      <c r="M34" s="55"/>
      <c r="N34" s="59" t="s">
        <v>92</v>
      </c>
      <c r="O34" s="60" t="s">
        <v>262</v>
      </c>
      <c r="P34" s="61">
        <v>9</v>
      </c>
      <c r="S34" s="129"/>
    </row>
    <row r="35" spans="2:20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165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6</v>
      </c>
    </row>
    <row r="36" spans="2:20" ht="12.95" customHeight="1">
      <c r="B36" s="59"/>
      <c r="C36" s="64" t="s">
        <v>102</v>
      </c>
      <c r="D36" s="65">
        <f>SUM(D28:D35)</f>
        <v>21</v>
      </c>
      <c r="E36" s="55"/>
      <c r="F36" s="59"/>
      <c r="G36" s="64" t="s">
        <v>102</v>
      </c>
      <c r="H36" s="65">
        <f>SUM(H28:H35)</f>
        <v>39</v>
      </c>
      <c r="I36" s="55"/>
      <c r="J36" s="59"/>
      <c r="K36" s="64" t="s">
        <v>102</v>
      </c>
      <c r="L36" s="65">
        <f>SUM(L28:L35)</f>
        <v>37</v>
      </c>
      <c r="M36" s="55"/>
      <c r="N36" s="60"/>
      <c r="O36" s="66" t="s">
        <v>102</v>
      </c>
      <c r="P36" s="65">
        <f>SUM(P28:P35)</f>
        <v>27</v>
      </c>
      <c r="S36" s="129"/>
    </row>
    <row r="37" spans="2:20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20" ht="12.95" customHeight="1">
      <c r="B38" s="584" t="s">
        <v>36</v>
      </c>
      <c r="C38" s="584"/>
      <c r="D38" s="56" t="s">
        <v>64</v>
      </c>
      <c r="E38" s="55"/>
      <c r="F38" s="584" t="s">
        <v>42</v>
      </c>
      <c r="G38" s="584"/>
      <c r="H38" s="56" t="s">
        <v>64</v>
      </c>
      <c r="I38" s="55"/>
      <c r="J38" s="584" t="s">
        <v>30</v>
      </c>
      <c r="K38" s="584"/>
      <c r="L38" s="56" t="s">
        <v>64</v>
      </c>
      <c r="M38" s="55"/>
      <c r="N38" s="584" t="s">
        <v>41</v>
      </c>
      <c r="O38" s="584"/>
      <c r="P38" s="56" t="s">
        <v>64</v>
      </c>
      <c r="S38" s="129"/>
    </row>
    <row r="39" spans="2:20" ht="12.95" customHeight="1">
      <c r="B39" s="59" t="s">
        <v>65</v>
      </c>
      <c r="C39" s="60" t="s">
        <v>168</v>
      </c>
      <c r="D39" s="61">
        <v>6</v>
      </c>
      <c r="E39" s="55"/>
      <c r="F39" s="59" t="s">
        <v>65</v>
      </c>
      <c r="G39" s="60" t="s">
        <v>169</v>
      </c>
      <c r="H39" s="61">
        <v>3</v>
      </c>
      <c r="I39" s="55"/>
      <c r="J39" s="59" t="s">
        <v>65</v>
      </c>
      <c r="K39" s="60" t="s">
        <v>170</v>
      </c>
      <c r="L39" s="61">
        <v>3</v>
      </c>
      <c r="M39" s="55"/>
      <c r="N39" s="59" t="s">
        <v>65</v>
      </c>
      <c r="O39" s="60" t="s">
        <v>171</v>
      </c>
      <c r="P39" s="61">
        <v>6</v>
      </c>
    </row>
    <row r="40" spans="2:20" ht="12.95" customHeight="1">
      <c r="B40" s="59" t="s">
        <v>70</v>
      </c>
      <c r="C40" s="60" t="s">
        <v>172</v>
      </c>
      <c r="D40" s="61">
        <v>6</v>
      </c>
      <c r="E40" s="55"/>
      <c r="F40" s="59" t="s">
        <v>70</v>
      </c>
      <c r="G40" s="60" t="s">
        <v>173</v>
      </c>
      <c r="H40" s="61">
        <v>6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0</v>
      </c>
      <c r="S40" s="129"/>
      <c r="T40" s="90"/>
    </row>
    <row r="41" spans="2:20" ht="12.95" customHeight="1">
      <c r="B41" s="59" t="s">
        <v>70</v>
      </c>
      <c r="C41" s="60" t="s">
        <v>176</v>
      </c>
      <c r="D41" s="61">
        <v>0</v>
      </c>
      <c r="E41" s="55"/>
      <c r="F41" s="59" t="s">
        <v>70</v>
      </c>
      <c r="G41" s="60" t="s">
        <v>264</v>
      </c>
      <c r="H41" s="61">
        <v>3</v>
      </c>
      <c r="I41" s="55"/>
      <c r="J41" s="59" t="s">
        <v>70</v>
      </c>
      <c r="K41" s="60" t="s">
        <v>174</v>
      </c>
      <c r="L41" s="61">
        <v>12</v>
      </c>
      <c r="M41" s="55"/>
      <c r="N41" s="59" t="s">
        <v>70</v>
      </c>
      <c r="O41" s="60" t="s">
        <v>179</v>
      </c>
      <c r="P41" s="61">
        <v>0</v>
      </c>
      <c r="T41" s="90"/>
    </row>
    <row r="42" spans="2:20" ht="12.95" customHeight="1">
      <c r="B42" s="59" t="s">
        <v>79</v>
      </c>
      <c r="C42" s="60" t="s">
        <v>180</v>
      </c>
      <c r="D42" s="61">
        <v>6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265</v>
      </c>
      <c r="L42" s="61">
        <v>0</v>
      </c>
      <c r="M42" s="55"/>
      <c r="N42" s="59" t="s">
        <v>79</v>
      </c>
      <c r="O42" s="60" t="s">
        <v>183</v>
      </c>
      <c r="P42" s="61">
        <v>3</v>
      </c>
      <c r="S42" s="27"/>
      <c r="T42" s="90"/>
    </row>
    <row r="43" spans="2:20" ht="12.95" customHeight="1">
      <c r="B43" s="59" t="s">
        <v>79</v>
      </c>
      <c r="C43" s="60" t="s">
        <v>184</v>
      </c>
      <c r="D43" s="61">
        <v>0</v>
      </c>
      <c r="E43" s="55"/>
      <c r="F43" s="59" t="s">
        <v>79</v>
      </c>
      <c r="G43" s="60" t="s">
        <v>185</v>
      </c>
      <c r="H43" s="61">
        <v>0</v>
      </c>
      <c r="I43" s="55"/>
      <c r="J43" s="59" t="s">
        <v>79</v>
      </c>
      <c r="K43" s="60" t="s">
        <v>186</v>
      </c>
      <c r="L43" s="61">
        <v>0</v>
      </c>
      <c r="M43" s="55"/>
      <c r="N43" s="59" t="s">
        <v>79</v>
      </c>
      <c r="O43" s="60" t="s">
        <v>187</v>
      </c>
      <c r="P43" s="61">
        <v>0</v>
      </c>
      <c r="S43" s="27"/>
      <c r="T43" s="90"/>
    </row>
    <row r="44" spans="2:20" ht="12.95" customHeight="1">
      <c r="B44" s="59" t="s">
        <v>79</v>
      </c>
      <c r="C44" s="60" t="s">
        <v>188</v>
      </c>
      <c r="D44" s="61">
        <v>0</v>
      </c>
      <c r="E44" s="55"/>
      <c r="F44" s="59" t="s">
        <v>79</v>
      </c>
      <c r="G44" s="60" t="s">
        <v>189</v>
      </c>
      <c r="H44" s="61">
        <v>0</v>
      </c>
      <c r="I44" s="55"/>
      <c r="J44" s="59" t="s">
        <v>79</v>
      </c>
      <c r="K44" s="60" t="s">
        <v>190</v>
      </c>
      <c r="L44" s="61">
        <v>3</v>
      </c>
      <c r="M44" s="55"/>
      <c r="N44" s="59" t="s">
        <v>79</v>
      </c>
      <c r="O44" s="60" t="s">
        <v>191</v>
      </c>
      <c r="P44" s="61">
        <v>0</v>
      </c>
      <c r="S44" s="27"/>
      <c r="T44" s="90"/>
    </row>
    <row r="45" spans="2:20" ht="12.95" customHeight="1">
      <c r="B45" s="59" t="s">
        <v>92</v>
      </c>
      <c r="C45" s="60" t="s">
        <v>192</v>
      </c>
      <c r="D45" s="61">
        <v>12</v>
      </c>
      <c r="E45" s="55"/>
      <c r="F45" s="59" t="s">
        <v>92</v>
      </c>
      <c r="G45" s="60" t="s">
        <v>193</v>
      </c>
      <c r="H45" s="61">
        <v>12</v>
      </c>
      <c r="I45" s="55"/>
      <c r="J45" s="59" t="s">
        <v>92</v>
      </c>
      <c r="K45" s="60" t="s">
        <v>194</v>
      </c>
      <c r="L45" s="61">
        <v>22</v>
      </c>
      <c r="M45" s="55"/>
      <c r="N45" s="59" t="s">
        <v>92</v>
      </c>
      <c r="O45" s="60" t="s">
        <v>195</v>
      </c>
      <c r="P45" s="61">
        <v>10</v>
      </c>
      <c r="S45" s="27"/>
      <c r="T45" s="90"/>
    </row>
    <row r="46" spans="2:20" ht="12.95" customHeight="1">
      <c r="B46" s="59" t="s">
        <v>97</v>
      </c>
      <c r="C46" s="60" t="s">
        <v>266</v>
      </c>
      <c r="D46" s="61">
        <v>6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267</v>
      </c>
      <c r="P46" s="61">
        <v>0</v>
      </c>
      <c r="S46" s="130"/>
      <c r="T46" s="90"/>
    </row>
    <row r="47" spans="2:20" ht="12.95" customHeight="1">
      <c r="B47" s="59"/>
      <c r="C47" s="64" t="s">
        <v>102</v>
      </c>
      <c r="D47" s="65">
        <f>SUM(D39:D46)</f>
        <v>36</v>
      </c>
      <c r="E47" s="55"/>
      <c r="F47" s="59"/>
      <c r="G47" s="64" t="s">
        <v>102</v>
      </c>
      <c r="H47" s="65">
        <f>SUM(H39:H46)</f>
        <v>24</v>
      </c>
      <c r="I47" s="55"/>
      <c r="J47" s="59"/>
      <c r="K47" s="64" t="s">
        <v>102</v>
      </c>
      <c r="L47" s="65">
        <f>SUM(L39:L46)</f>
        <v>40</v>
      </c>
      <c r="M47" s="55"/>
      <c r="N47" s="59"/>
      <c r="O47" s="64" t="s">
        <v>102</v>
      </c>
      <c r="P47" s="65">
        <f>SUM(P39:P46)</f>
        <v>19</v>
      </c>
      <c r="S47" s="131"/>
      <c r="T47" s="90"/>
    </row>
    <row r="48" spans="2:20" ht="12.95" customHeight="1">
      <c r="B48" s="55"/>
      <c r="C48" s="132"/>
      <c r="D48" s="67"/>
      <c r="E48" s="55"/>
      <c r="F48" s="55"/>
      <c r="G48" s="132"/>
      <c r="H48" s="67"/>
      <c r="I48" s="55"/>
      <c r="J48" s="55"/>
      <c r="K48" s="132"/>
      <c r="L48" s="67"/>
      <c r="M48" s="55"/>
      <c r="N48" s="55"/>
      <c r="O48" s="132"/>
      <c r="P48" s="67"/>
      <c r="S48" s="131"/>
    </row>
    <row r="49" spans="2:30" ht="12.95" customHeight="1">
      <c r="B49" s="602" t="s">
        <v>200</v>
      </c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133" t="s">
        <v>252</v>
      </c>
      <c r="P49" s="134"/>
      <c r="S49" s="131"/>
    </row>
    <row r="50" spans="2:30" ht="12.95" customHeight="1">
      <c r="B50" s="135" t="s">
        <v>201</v>
      </c>
      <c r="C50" s="74" t="s">
        <v>268</v>
      </c>
      <c r="D50" s="75">
        <f>P14</f>
        <v>28</v>
      </c>
      <c r="E50" s="136"/>
      <c r="F50" s="137" t="s">
        <v>203</v>
      </c>
      <c r="G50" s="74" t="s">
        <v>23</v>
      </c>
      <c r="H50" s="75">
        <f>H36</f>
        <v>39</v>
      </c>
      <c r="I50" s="136"/>
      <c r="J50" s="137" t="s">
        <v>203</v>
      </c>
      <c r="K50" s="74" t="s">
        <v>35</v>
      </c>
      <c r="L50" s="75">
        <f>D36</f>
        <v>21</v>
      </c>
      <c r="M50" s="136"/>
      <c r="N50" s="80" t="s">
        <v>203</v>
      </c>
      <c r="O50" s="74" t="s">
        <v>34</v>
      </c>
      <c r="P50" s="81">
        <f>D25</f>
        <v>29</v>
      </c>
      <c r="S50" s="131"/>
    </row>
    <row r="51" spans="2:30" ht="12.95" customHeight="1">
      <c r="B51" s="85"/>
      <c r="C51" s="54" t="s">
        <v>28</v>
      </c>
      <c r="D51" s="86">
        <f>L14</f>
        <v>10</v>
      </c>
      <c r="F51" s="55"/>
      <c r="G51" s="54" t="s">
        <v>269</v>
      </c>
      <c r="H51" s="86">
        <f>H14</f>
        <v>9</v>
      </c>
      <c r="J51" s="55"/>
      <c r="K51" s="54" t="s">
        <v>270</v>
      </c>
      <c r="L51" s="86">
        <f>P47</f>
        <v>19</v>
      </c>
      <c r="N51" s="87"/>
      <c r="O51" s="54" t="s">
        <v>202</v>
      </c>
      <c r="P51" s="89">
        <f>H25</f>
        <v>19</v>
      </c>
      <c r="S51" s="131"/>
    </row>
    <row r="52" spans="2:30" ht="12.95" customHeight="1">
      <c r="B52" s="138"/>
      <c r="F52" s="55"/>
      <c r="J52" s="55"/>
      <c r="K52" s="27"/>
      <c r="L52" s="27"/>
      <c r="N52" s="118"/>
      <c r="O52" s="27"/>
      <c r="P52" s="94"/>
      <c r="S52" s="131"/>
    </row>
    <row r="53" spans="2:30" ht="12.95" customHeight="1">
      <c r="B53" s="85"/>
      <c r="C53" s="54" t="s">
        <v>24</v>
      </c>
      <c r="D53" s="86">
        <f>P36</f>
        <v>27</v>
      </c>
      <c r="F53" s="139" t="s">
        <v>201</v>
      </c>
      <c r="G53" s="54" t="s">
        <v>271</v>
      </c>
      <c r="H53" s="86">
        <f>D14</f>
        <v>33</v>
      </c>
      <c r="J53" s="95"/>
      <c r="K53" s="54" t="s">
        <v>22</v>
      </c>
      <c r="L53" s="86">
        <f>P25</f>
        <v>34</v>
      </c>
      <c r="N53" s="87"/>
      <c r="O53" s="54" t="s">
        <v>210</v>
      </c>
      <c r="P53" s="89">
        <f>D47</f>
        <v>36</v>
      </c>
      <c r="S53" s="131"/>
    </row>
    <row r="54" spans="2:30" ht="12.95" customHeight="1">
      <c r="B54" s="140" t="s">
        <v>201</v>
      </c>
      <c r="C54" s="98" t="s">
        <v>272</v>
      </c>
      <c r="D54" s="99">
        <f>L25</f>
        <v>32</v>
      </c>
      <c r="E54" s="99"/>
      <c r="F54" s="99"/>
      <c r="G54" s="98" t="s">
        <v>42</v>
      </c>
      <c r="H54" s="99">
        <f>H47</f>
        <v>24</v>
      </c>
      <c r="I54" s="102"/>
      <c r="J54" s="103" t="s">
        <v>201</v>
      </c>
      <c r="K54" s="98" t="s">
        <v>273</v>
      </c>
      <c r="L54" s="99">
        <f>L47</f>
        <v>40</v>
      </c>
      <c r="M54" s="102"/>
      <c r="N54" s="141" t="s">
        <v>203</v>
      </c>
      <c r="O54" s="98" t="s">
        <v>39</v>
      </c>
      <c r="P54" s="104">
        <f>L36</f>
        <v>37</v>
      </c>
      <c r="S54" s="131"/>
    </row>
    <row r="55" spans="2:30" ht="12.95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S55" s="603"/>
      <c r="T55" s="603"/>
      <c r="U55" s="603"/>
    </row>
    <row r="56" spans="2:30" ht="12.95" customHeight="1">
      <c r="B56" s="605" t="s">
        <v>274</v>
      </c>
      <c r="C56" s="605"/>
      <c r="D56" s="142" t="s">
        <v>212</v>
      </c>
      <c r="E56" s="55"/>
      <c r="F56" s="143" t="s">
        <v>213</v>
      </c>
      <c r="G56" s="144"/>
      <c r="H56" s="144"/>
      <c r="I56" s="144"/>
      <c r="J56" s="144"/>
      <c r="K56" s="144"/>
      <c r="L56" s="142"/>
      <c r="M56" s="54"/>
      <c r="N56" s="143" t="s">
        <v>214</v>
      </c>
      <c r="O56" s="144"/>
      <c r="P56" s="142"/>
      <c r="R56" s="604"/>
      <c r="S56" s="604"/>
      <c r="T56" s="604"/>
      <c r="U56" s="84"/>
      <c r="V56" s="145"/>
    </row>
    <row r="57" spans="2:30" ht="12.95" customHeight="1">
      <c r="B57" s="108" t="s">
        <v>30</v>
      </c>
      <c r="C57" s="109"/>
      <c r="D57" s="61">
        <f>$L$47</f>
        <v>40</v>
      </c>
      <c r="E57" s="55"/>
      <c r="F57" s="588" t="s">
        <v>275</v>
      </c>
      <c r="G57" s="588"/>
      <c r="H57" s="588"/>
      <c r="I57" s="588"/>
      <c r="J57" s="588"/>
      <c r="K57" s="588"/>
      <c r="L57" s="588"/>
      <c r="M57" s="55"/>
      <c r="N57" s="110" t="s">
        <v>216</v>
      </c>
      <c r="O57" s="74"/>
      <c r="P57" s="111"/>
      <c r="R57" s="146"/>
      <c r="S57" s="83"/>
      <c r="T57" s="84"/>
      <c r="U57" s="115"/>
      <c r="V57" s="55"/>
      <c r="W57" s="55"/>
      <c r="X57" s="55"/>
      <c r="Y57" s="147"/>
      <c r="Z57" s="55"/>
      <c r="AA57" s="55"/>
      <c r="AB57" s="55"/>
      <c r="AC57" s="55"/>
      <c r="AD57" s="55"/>
    </row>
    <row r="58" spans="2:30" ht="12.95" customHeight="1">
      <c r="B58" s="108" t="s">
        <v>23</v>
      </c>
      <c r="C58" s="109"/>
      <c r="D58" s="61">
        <f>$H$36</f>
        <v>39</v>
      </c>
      <c r="E58" s="55"/>
      <c r="F58" s="588" t="s">
        <v>276</v>
      </c>
      <c r="G58" s="588"/>
      <c r="H58" s="588"/>
      <c r="I58" s="588"/>
      <c r="J58" s="588"/>
      <c r="K58" s="588"/>
      <c r="L58" s="588"/>
      <c r="M58" s="55"/>
      <c r="N58" s="112" t="s">
        <v>277</v>
      </c>
      <c r="O58" s="102"/>
      <c r="P58" s="113">
        <f>MAX(D6:D12,H6:H12,L6:L12,P6:P12,D17:D23,H17:H23,L17:L23,P17:P23,D28:D34,H28:H34,L28:L34,P28:P34,D39:D45,H39:H45,L39:L45,P39:P45)</f>
        <v>22</v>
      </c>
      <c r="R58" s="146"/>
      <c r="S58" s="83"/>
      <c r="T58" s="84"/>
      <c r="U58" s="87"/>
      <c r="V58" s="54"/>
      <c r="W58" s="86"/>
      <c r="X58" s="55"/>
      <c r="Y58" s="148"/>
      <c r="Z58" s="54"/>
      <c r="AA58" s="86"/>
      <c r="AB58" s="55"/>
      <c r="AC58" s="87"/>
      <c r="AD58" s="54"/>
    </row>
    <row r="59" spans="2:30" ht="12.95" customHeight="1">
      <c r="B59" s="108" t="s">
        <v>39</v>
      </c>
      <c r="C59" s="109"/>
      <c r="D59" s="61">
        <f>$L$36</f>
        <v>37</v>
      </c>
      <c r="E59" s="55"/>
      <c r="F59" s="588" t="s">
        <v>278</v>
      </c>
      <c r="G59" s="588"/>
      <c r="H59" s="588"/>
      <c r="I59" s="588"/>
      <c r="J59" s="588"/>
      <c r="K59" s="588"/>
      <c r="L59" s="588"/>
      <c r="M59" s="55"/>
      <c r="N59" s="110" t="s">
        <v>220</v>
      </c>
      <c r="O59" s="74"/>
      <c r="P59" s="111"/>
      <c r="R59" s="146"/>
      <c r="S59" s="83"/>
      <c r="T59" s="84"/>
      <c r="U59" s="87"/>
      <c r="V59" s="54"/>
      <c r="W59" s="86"/>
      <c r="X59" s="55"/>
      <c r="Y59" s="87"/>
      <c r="Z59" s="54"/>
      <c r="AA59" s="86"/>
      <c r="AB59" s="55"/>
      <c r="AC59" s="148"/>
      <c r="AD59" s="54"/>
    </row>
    <row r="60" spans="2:30" ht="12.95" customHeight="1">
      <c r="B60" s="108" t="s">
        <v>36</v>
      </c>
      <c r="C60" s="109"/>
      <c r="D60" s="61">
        <f>$D$47</f>
        <v>36</v>
      </c>
      <c r="E60" s="55"/>
      <c r="F60" s="588" t="s">
        <v>279</v>
      </c>
      <c r="G60" s="588"/>
      <c r="H60" s="588"/>
      <c r="I60" s="588"/>
      <c r="J60" s="588"/>
      <c r="K60" s="588"/>
      <c r="L60" s="588"/>
      <c r="M60" s="55"/>
      <c r="N60" s="112" t="s">
        <v>30</v>
      </c>
      <c r="O60" s="98"/>
      <c r="P60" s="113">
        <f>MAX(D14,H14,L14,P14,D25,H25,L25,P25,D36,H36,L36,P36,D47,H47,L47,P47)</f>
        <v>40</v>
      </c>
      <c r="R60" s="146"/>
      <c r="S60" s="83"/>
      <c r="T60" s="84"/>
    </row>
    <row r="61" spans="2:30" ht="12.95" customHeight="1">
      <c r="B61" s="108" t="s">
        <v>22</v>
      </c>
      <c r="C61" s="109"/>
      <c r="D61" s="61">
        <f>$P$25</f>
        <v>34</v>
      </c>
      <c r="E61" s="55"/>
      <c r="F61" s="588" t="s">
        <v>280</v>
      </c>
      <c r="G61" s="588"/>
      <c r="H61" s="588"/>
      <c r="I61" s="588"/>
      <c r="J61" s="588"/>
      <c r="K61" s="588"/>
      <c r="L61" s="588"/>
      <c r="M61" s="55"/>
      <c r="N61" s="116" t="s">
        <v>223</v>
      </c>
      <c r="O61" s="55"/>
      <c r="P61" s="117"/>
      <c r="R61" s="146"/>
      <c r="S61" s="83"/>
      <c r="T61" s="84"/>
    </row>
    <row r="62" spans="2:30" ht="12.95" customHeight="1">
      <c r="B62" s="108" t="s">
        <v>33</v>
      </c>
      <c r="C62" s="109"/>
      <c r="D62" s="61">
        <f>$D$14</f>
        <v>33</v>
      </c>
      <c r="E62" s="55"/>
      <c r="F62" s="60" t="s">
        <v>281</v>
      </c>
      <c r="G62" s="60"/>
      <c r="H62" s="60"/>
      <c r="I62" s="60"/>
      <c r="J62" s="60"/>
      <c r="K62" s="60"/>
      <c r="L62" s="60"/>
      <c r="M62" s="55"/>
      <c r="N62" s="149" t="s">
        <v>27</v>
      </c>
      <c r="O62" s="54"/>
      <c r="P62" s="117">
        <f>MIN(D14,H14,L14,P14,D25,H25,L25,P25,D36,H36,L36,P36,D47,H47,L47,P47)</f>
        <v>9</v>
      </c>
      <c r="R62" s="146"/>
      <c r="S62" s="83"/>
      <c r="T62" s="84"/>
    </row>
    <row r="63" spans="2:30" ht="12.95" customHeight="1">
      <c r="B63" s="108" t="s">
        <v>29</v>
      </c>
      <c r="C63" s="109"/>
      <c r="D63" s="61">
        <f>$L$25</f>
        <v>32</v>
      </c>
      <c r="E63" s="55"/>
      <c r="F63" s="588" t="s">
        <v>282</v>
      </c>
      <c r="G63" s="588"/>
      <c r="H63" s="588"/>
      <c r="I63" s="588"/>
      <c r="J63" s="588"/>
      <c r="K63" s="588"/>
      <c r="L63" s="588"/>
      <c r="M63" s="55"/>
      <c r="N63" s="110" t="s">
        <v>226</v>
      </c>
      <c r="O63" s="78"/>
      <c r="P63" s="81"/>
      <c r="R63" s="146"/>
      <c r="S63" s="83"/>
      <c r="T63" s="84"/>
    </row>
    <row r="64" spans="2:30" ht="12.95" customHeight="1">
      <c r="B64" s="108" t="s">
        <v>34</v>
      </c>
      <c r="C64" s="109"/>
      <c r="D64" s="61">
        <f>$D$25</f>
        <v>29</v>
      </c>
      <c r="E64" s="55"/>
      <c r="F64" s="588" t="s">
        <v>283</v>
      </c>
      <c r="G64" s="588"/>
      <c r="H64" s="588"/>
      <c r="I64" s="588"/>
      <c r="J64" s="588"/>
      <c r="K64" s="588"/>
      <c r="L64" s="588"/>
      <c r="M64" s="55"/>
      <c r="N64" s="597" t="s">
        <v>36</v>
      </c>
      <c r="O64" s="597"/>
      <c r="P64" s="113">
        <v>17</v>
      </c>
    </row>
    <row r="65" spans="2:31" ht="12.95" customHeight="1">
      <c r="B65" s="108" t="s">
        <v>21</v>
      </c>
      <c r="C65" s="109"/>
      <c r="D65" s="61">
        <f>$P$14</f>
        <v>28</v>
      </c>
      <c r="E65" s="55"/>
      <c r="F65" s="588" t="s">
        <v>284</v>
      </c>
      <c r="G65" s="588"/>
      <c r="H65" s="588"/>
      <c r="I65" s="588"/>
      <c r="J65" s="588"/>
      <c r="K65" s="588"/>
      <c r="L65" s="588"/>
      <c r="M65" s="55"/>
      <c r="N65" s="55"/>
      <c r="O65" s="55"/>
      <c r="P65" s="55"/>
    </row>
    <row r="66" spans="2:31" ht="12.95" customHeight="1">
      <c r="B66" s="108" t="s">
        <v>24</v>
      </c>
      <c r="C66" s="109"/>
      <c r="D66" s="61">
        <f>$P$36</f>
        <v>27</v>
      </c>
      <c r="E66" s="55"/>
      <c r="F66" s="588" t="s">
        <v>285</v>
      </c>
      <c r="G66" s="588"/>
      <c r="H66" s="588"/>
      <c r="I66" s="588"/>
      <c r="J66" s="588"/>
      <c r="K66" s="588"/>
      <c r="L66" s="588"/>
      <c r="M66" s="55"/>
      <c r="N66" s="143" t="s">
        <v>286</v>
      </c>
      <c r="O66" s="144"/>
      <c r="P66" s="150"/>
      <c r="R66" s="84"/>
      <c r="S66" s="83"/>
      <c r="T66" s="83"/>
      <c r="U66" s="151"/>
      <c r="V66" s="54"/>
      <c r="W66" s="86"/>
      <c r="X66" s="55"/>
      <c r="Y66" s="151"/>
      <c r="Z66" s="54"/>
      <c r="AA66" s="86"/>
      <c r="AB66" s="55"/>
      <c r="AC66" s="54"/>
      <c r="AD66" s="54"/>
      <c r="AE66" s="54"/>
    </row>
    <row r="67" spans="2:31" ht="12.95" customHeight="1">
      <c r="B67" s="108" t="s">
        <v>42</v>
      </c>
      <c r="C67" s="109"/>
      <c r="D67" s="61">
        <f>$H$47</f>
        <v>24</v>
      </c>
      <c r="E67" s="55"/>
      <c r="F67" s="588" t="s">
        <v>287</v>
      </c>
      <c r="G67" s="588"/>
      <c r="H67" s="588"/>
      <c r="I67" s="588"/>
      <c r="J67" s="588"/>
      <c r="K67" s="588"/>
      <c r="L67" s="588"/>
      <c r="M67" s="55"/>
      <c r="N67" s="593" t="s">
        <v>288</v>
      </c>
      <c r="O67" s="593"/>
      <c r="P67" s="593"/>
      <c r="R67" s="83"/>
      <c r="S67" s="83"/>
      <c r="T67" s="84"/>
      <c r="U67" s="151"/>
      <c r="V67" s="54"/>
      <c r="W67" s="86"/>
      <c r="X67" s="55"/>
      <c r="Y67" s="54"/>
      <c r="Z67" s="54"/>
      <c r="AA67" s="86"/>
      <c r="AB67" s="55"/>
      <c r="AC67" s="87"/>
      <c r="AD67" s="54"/>
      <c r="AE67" s="54"/>
    </row>
    <row r="68" spans="2:31" ht="12.95" customHeight="1">
      <c r="B68" s="108" t="s">
        <v>35</v>
      </c>
      <c r="C68" s="109"/>
      <c r="D68" s="61">
        <f>$D$36</f>
        <v>21</v>
      </c>
      <c r="E68" s="55"/>
      <c r="F68" s="588" t="s">
        <v>289</v>
      </c>
      <c r="G68" s="588"/>
      <c r="H68" s="588"/>
      <c r="I68" s="588"/>
      <c r="J68" s="588"/>
      <c r="K68" s="588"/>
      <c r="L68" s="588"/>
      <c r="M68" s="55"/>
      <c r="N68" s="593" t="s">
        <v>290</v>
      </c>
      <c r="O68" s="593"/>
      <c r="P68" s="593"/>
      <c r="R68" s="84"/>
      <c r="S68" s="83"/>
      <c r="T68" s="83"/>
      <c r="U68" s="152"/>
      <c r="X68" s="55"/>
      <c r="Y68" s="55"/>
      <c r="AB68" s="55"/>
      <c r="AC68" s="55"/>
      <c r="AD68" s="27"/>
      <c r="AE68" s="27"/>
    </row>
    <row r="69" spans="2:31" ht="12.95" customHeight="1">
      <c r="B69" s="108" t="s">
        <v>41</v>
      </c>
      <c r="C69" s="109"/>
      <c r="D69" s="61">
        <f>$P$47</f>
        <v>19</v>
      </c>
      <c r="E69" s="55"/>
      <c r="F69" s="588" t="s">
        <v>291</v>
      </c>
      <c r="G69" s="588"/>
      <c r="H69" s="588"/>
      <c r="I69" s="588"/>
      <c r="J69" s="588"/>
      <c r="K69" s="588"/>
      <c r="L69" s="588"/>
      <c r="M69" s="55"/>
      <c r="N69" s="593" t="s">
        <v>292</v>
      </c>
      <c r="O69" s="593"/>
      <c r="P69" s="593"/>
      <c r="R69" s="83"/>
      <c r="S69" s="83"/>
      <c r="T69" s="84"/>
      <c r="U69" s="151"/>
      <c r="V69" s="54"/>
      <c r="W69" s="86"/>
      <c r="X69" s="55"/>
      <c r="Y69" s="87"/>
      <c r="Z69" s="54"/>
      <c r="AA69" s="86"/>
      <c r="AB69" s="55"/>
      <c r="AC69" s="54"/>
      <c r="AD69" s="54"/>
      <c r="AE69" s="54"/>
    </row>
    <row r="70" spans="2:31" ht="12.95" customHeight="1">
      <c r="B70" s="108" t="s">
        <v>40</v>
      </c>
      <c r="C70" s="109"/>
      <c r="D70" s="61">
        <f>$H$25</f>
        <v>19</v>
      </c>
      <c r="E70" s="55"/>
      <c r="F70" s="588" t="s">
        <v>293</v>
      </c>
      <c r="G70" s="588"/>
      <c r="H70" s="588"/>
      <c r="I70" s="588"/>
      <c r="J70" s="588"/>
      <c r="K70" s="588"/>
      <c r="L70" s="588"/>
      <c r="M70" s="55"/>
      <c r="N70" s="593" t="s">
        <v>294</v>
      </c>
      <c r="O70" s="593"/>
      <c r="P70" s="593"/>
      <c r="R70" s="84"/>
      <c r="S70" s="83"/>
      <c r="T70" s="83"/>
      <c r="U70" s="87"/>
      <c r="V70" s="54"/>
      <c r="W70" s="86"/>
      <c r="X70" s="55"/>
      <c r="Y70" s="54"/>
      <c r="Z70" s="54"/>
      <c r="AA70" s="86"/>
      <c r="AB70" s="55"/>
      <c r="AC70" s="87"/>
      <c r="AD70" s="54"/>
      <c r="AE70" s="54"/>
    </row>
    <row r="71" spans="2:31" ht="12.95" customHeight="1">
      <c r="B71" s="108" t="s">
        <v>28</v>
      </c>
      <c r="C71" s="109"/>
      <c r="D71" s="61">
        <f>$L$14</f>
        <v>10</v>
      </c>
      <c r="E71" s="55"/>
      <c r="F71" s="588" t="s">
        <v>295</v>
      </c>
      <c r="G71" s="588"/>
      <c r="H71" s="588"/>
      <c r="I71" s="588"/>
      <c r="J71" s="588"/>
      <c r="K71" s="588"/>
      <c r="L71" s="588"/>
      <c r="M71" s="55"/>
      <c r="N71" s="593" t="s">
        <v>296</v>
      </c>
      <c r="O71" s="593"/>
      <c r="P71" s="593"/>
      <c r="R71" s="84"/>
      <c r="S71" s="83"/>
      <c r="T71" s="83"/>
    </row>
    <row r="72" spans="2:31" ht="12.95" customHeight="1">
      <c r="B72" s="108" t="s">
        <v>27</v>
      </c>
      <c r="C72" s="109"/>
      <c r="D72" s="61">
        <f>$H$14</f>
        <v>9</v>
      </c>
      <c r="E72" s="55"/>
      <c r="F72" s="588" t="s">
        <v>297</v>
      </c>
      <c r="G72" s="588"/>
      <c r="H72" s="588"/>
      <c r="I72" s="588"/>
      <c r="J72" s="588"/>
      <c r="K72" s="588"/>
      <c r="L72" s="588"/>
      <c r="M72" s="55"/>
      <c r="N72" s="593" t="s">
        <v>298</v>
      </c>
      <c r="O72" s="593"/>
      <c r="P72" s="593"/>
      <c r="R72" s="84"/>
      <c r="S72" s="83"/>
      <c r="T72" s="83"/>
    </row>
    <row r="73" spans="2:31" ht="12.95" customHeight="1">
      <c r="B73" s="55"/>
      <c r="C73" s="55"/>
      <c r="D73" s="55"/>
      <c r="E73" s="55"/>
      <c r="M73" s="55"/>
      <c r="N73" s="593" t="s">
        <v>299</v>
      </c>
      <c r="O73" s="593"/>
      <c r="P73" s="593"/>
      <c r="R73" s="84"/>
      <c r="S73" s="83"/>
      <c r="T73" s="83"/>
    </row>
    <row r="74" spans="2:31" ht="12.95" customHeight="1">
      <c r="B74" s="606" t="s">
        <v>244</v>
      </c>
      <c r="C74" s="606"/>
      <c r="D74" s="606"/>
      <c r="E74" s="55"/>
      <c r="F74" s="119" t="s">
        <v>203</v>
      </c>
      <c r="G74" s="600" t="s">
        <v>245</v>
      </c>
      <c r="H74" s="600"/>
      <c r="I74" s="120">
        <v>4</v>
      </c>
      <c r="J74" s="120">
        <f>$I$74+'wk1'!J74</f>
        <v>8</v>
      </c>
      <c r="K74" s="596" t="s">
        <v>300</v>
      </c>
      <c r="L74" s="596"/>
      <c r="M74" s="55"/>
      <c r="N74" s="593" t="s">
        <v>301</v>
      </c>
      <c r="O74" s="593"/>
      <c r="P74" s="593"/>
    </row>
    <row r="75" spans="2:31" ht="12.95" customHeight="1">
      <c r="B75" s="592" t="s">
        <v>302</v>
      </c>
      <c r="C75" s="592"/>
      <c r="D75" s="121">
        <f>MAX('Team Totals'!T8:'Team Totals'!T15:T29)</f>
        <v>1901</v>
      </c>
      <c r="E75" s="55"/>
      <c r="F75" s="122" t="s">
        <v>201</v>
      </c>
      <c r="G75" s="601" t="s">
        <v>249</v>
      </c>
      <c r="H75" s="601"/>
      <c r="I75" s="123">
        <v>4</v>
      </c>
      <c r="J75" s="123">
        <f>$I$75+'wk1'!J75</f>
        <v>8</v>
      </c>
      <c r="K75" s="596" t="s">
        <v>303</v>
      </c>
      <c r="L75" s="596"/>
      <c r="M75" s="55"/>
      <c r="N75" s="607" t="s">
        <v>62</v>
      </c>
      <c r="O75" s="607"/>
      <c r="P75" s="607"/>
    </row>
  </sheetData>
  <sortState xmlns:xlrd2="http://schemas.microsoft.com/office/spreadsheetml/2017/richdata2" ref="B57:D72">
    <sortCondition descending="1" ref="D72"/>
  </sortState>
  <mergeCells count="53">
    <mergeCell ref="B75:C75"/>
    <mergeCell ref="G75:H75"/>
    <mergeCell ref="K75:L75"/>
    <mergeCell ref="N75:P75"/>
    <mergeCell ref="G74:H74"/>
    <mergeCell ref="K74:L74"/>
    <mergeCell ref="F72:L72"/>
    <mergeCell ref="B74:D74"/>
    <mergeCell ref="F68:L68"/>
    <mergeCell ref="F71:L71"/>
    <mergeCell ref="N72:P72"/>
    <mergeCell ref="N71:P71"/>
    <mergeCell ref="N68:P68"/>
    <mergeCell ref="N70:P70"/>
    <mergeCell ref="N69:P69"/>
    <mergeCell ref="N74:P74"/>
    <mergeCell ref="N73:P73"/>
    <mergeCell ref="F70:L70"/>
    <mergeCell ref="N16:O16"/>
    <mergeCell ref="J27:K27"/>
    <mergeCell ref="N27:O27"/>
    <mergeCell ref="B56:C56"/>
    <mergeCell ref="N64:O64"/>
    <mergeCell ref="F63:L63"/>
    <mergeCell ref="F57:L57"/>
    <mergeCell ref="F58:L58"/>
    <mergeCell ref="F61:L61"/>
    <mergeCell ref="F60:L60"/>
    <mergeCell ref="S55:U55"/>
    <mergeCell ref="R56:T56"/>
    <mergeCell ref="F67:L67"/>
    <mergeCell ref="F69:L69"/>
    <mergeCell ref="F59:L59"/>
    <mergeCell ref="N67:P67"/>
    <mergeCell ref="F64:L64"/>
    <mergeCell ref="F65:L65"/>
    <mergeCell ref="F66:L66"/>
    <mergeCell ref="B1:C1"/>
    <mergeCell ref="B49:N49"/>
    <mergeCell ref="J38:K38"/>
    <mergeCell ref="B5:C5"/>
    <mergeCell ref="F5:G5"/>
    <mergeCell ref="J5:K5"/>
    <mergeCell ref="F16:G16"/>
    <mergeCell ref="B3:E3"/>
    <mergeCell ref="B16:C16"/>
    <mergeCell ref="F27:G27"/>
    <mergeCell ref="B38:C38"/>
    <mergeCell ref="F38:G38"/>
    <mergeCell ref="B27:C27"/>
    <mergeCell ref="D1:N2"/>
    <mergeCell ref="N38:O38"/>
    <mergeCell ref="J16:K16"/>
  </mergeCells>
  <pageMargins left="0.69" right="0" top="9.0000000000000024E-2" bottom="0" header="0.13" footer="0.5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6"/>
  <sheetViews>
    <sheetView view="pageBreakPreview" topLeftCell="A53" zoomScale="180" workbookViewId="0">
      <selection activeCell="P62" sqref="P62"/>
    </sheetView>
  </sheetViews>
  <sheetFormatPr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8.140625" customWidth="1"/>
    <col min="21" max="21" width="13.140625" customWidth="1"/>
    <col min="22" max="26" width="3.7109375" customWidth="1"/>
  </cols>
  <sheetData>
    <row r="1" spans="2:16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6" ht="12.95" customHeight="1">
      <c r="B2" s="54" t="s">
        <v>305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6" ht="12.95" customHeight="1">
      <c r="B3" s="583" t="s">
        <v>62</v>
      </c>
      <c r="C3" s="583"/>
      <c r="D3" s="583"/>
      <c r="E3" s="583"/>
      <c r="F3" s="586" t="s">
        <v>306</v>
      </c>
      <c r="G3" s="586"/>
      <c r="H3" s="586"/>
      <c r="I3" s="586"/>
      <c r="J3" s="586"/>
      <c r="K3" s="586"/>
      <c r="L3" s="586"/>
      <c r="M3" s="55"/>
      <c r="N3" s="55"/>
      <c r="O3" s="55"/>
      <c r="P3" s="55"/>
    </row>
    <row r="4" spans="2:16" ht="12.95" customHeight="1">
      <c r="B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ht="12.95" customHeight="1">
      <c r="B5" s="611" t="s">
        <v>33</v>
      </c>
      <c r="C5" s="611"/>
      <c r="D5" s="153" t="s">
        <v>64</v>
      </c>
      <c r="E5" s="55"/>
      <c r="F5" s="611" t="s">
        <v>27</v>
      </c>
      <c r="G5" s="611"/>
      <c r="H5" s="153" t="s">
        <v>64</v>
      </c>
      <c r="I5" s="55"/>
      <c r="J5" s="611" t="s">
        <v>28</v>
      </c>
      <c r="K5" s="611"/>
      <c r="L5" s="153" t="s">
        <v>64</v>
      </c>
      <c r="M5" s="55"/>
      <c r="N5" s="154" t="s">
        <v>21</v>
      </c>
      <c r="O5" s="155"/>
      <c r="P5" s="153" t="s">
        <v>64</v>
      </c>
    </row>
    <row r="6" spans="2:16" ht="12.95" customHeight="1">
      <c r="B6" s="156" t="s">
        <v>65</v>
      </c>
      <c r="C6" s="60" t="s">
        <v>66</v>
      </c>
      <c r="D6" s="157">
        <v>9</v>
      </c>
      <c r="E6" s="55"/>
      <c r="F6" s="156" t="s">
        <v>65</v>
      </c>
      <c r="G6" s="158" t="s">
        <v>67</v>
      </c>
      <c r="H6" s="157">
        <v>3</v>
      </c>
      <c r="I6" s="55"/>
      <c r="J6" s="156" t="s">
        <v>65</v>
      </c>
      <c r="K6" s="158" t="s">
        <v>68</v>
      </c>
      <c r="L6" s="157">
        <v>15</v>
      </c>
      <c r="M6" s="55"/>
      <c r="N6" s="156" t="s">
        <v>65</v>
      </c>
      <c r="O6" s="158" t="s">
        <v>307</v>
      </c>
      <c r="P6" s="157">
        <v>6</v>
      </c>
    </row>
    <row r="7" spans="2:16" ht="12.95" customHeight="1">
      <c r="B7" s="156" t="s">
        <v>70</v>
      </c>
      <c r="C7" s="60" t="s">
        <v>71</v>
      </c>
      <c r="D7" s="157">
        <v>12</v>
      </c>
      <c r="E7" s="55"/>
      <c r="F7" s="156" t="s">
        <v>70</v>
      </c>
      <c r="G7" s="158" t="s">
        <v>76</v>
      </c>
      <c r="H7" s="157">
        <v>0</v>
      </c>
      <c r="I7" s="55"/>
      <c r="J7" s="156" t="s">
        <v>70</v>
      </c>
      <c r="K7" s="158" t="s">
        <v>73</v>
      </c>
      <c r="L7" s="157">
        <v>0</v>
      </c>
      <c r="M7" s="55"/>
      <c r="N7" s="156" t="s">
        <v>70</v>
      </c>
      <c r="O7" s="158" t="s">
        <v>74</v>
      </c>
      <c r="P7" s="157">
        <v>6</v>
      </c>
    </row>
    <row r="8" spans="2:16" ht="12.95" customHeight="1">
      <c r="B8" s="156" t="s">
        <v>70</v>
      </c>
      <c r="C8" s="60" t="s">
        <v>75</v>
      </c>
      <c r="D8" s="157">
        <v>0</v>
      </c>
      <c r="E8" s="55"/>
      <c r="F8" s="156" t="s">
        <v>70</v>
      </c>
      <c r="G8" s="158" t="s">
        <v>253</v>
      </c>
      <c r="H8" s="157">
        <v>6</v>
      </c>
      <c r="I8" s="55"/>
      <c r="J8" s="156" t="s">
        <v>70</v>
      </c>
      <c r="K8" s="158" t="s">
        <v>77</v>
      </c>
      <c r="L8" s="157">
        <v>12</v>
      </c>
      <c r="M8" s="55"/>
      <c r="N8" s="156" t="s">
        <v>70</v>
      </c>
      <c r="O8" s="158" t="s">
        <v>78</v>
      </c>
      <c r="P8" s="157">
        <v>18</v>
      </c>
    </row>
    <row r="9" spans="2:16" ht="12.95" customHeight="1">
      <c r="B9" s="156" t="s">
        <v>79</v>
      </c>
      <c r="C9" s="60" t="s">
        <v>80</v>
      </c>
      <c r="D9" s="157">
        <v>0</v>
      </c>
      <c r="E9" s="55"/>
      <c r="F9" s="156" t="s">
        <v>79</v>
      </c>
      <c r="G9" s="158" t="s">
        <v>89</v>
      </c>
      <c r="H9" s="157">
        <v>3</v>
      </c>
      <c r="I9" s="55"/>
      <c r="J9" s="156" t="s">
        <v>79</v>
      </c>
      <c r="K9" s="158" t="s">
        <v>82</v>
      </c>
      <c r="L9" s="157">
        <v>1</v>
      </c>
      <c r="M9" s="55"/>
      <c r="N9" s="156" t="s">
        <v>79</v>
      </c>
      <c r="O9" s="158" t="s">
        <v>83</v>
      </c>
      <c r="P9" s="157">
        <v>0</v>
      </c>
    </row>
    <row r="10" spans="2:16" ht="12.95" customHeight="1">
      <c r="B10" s="156" t="s">
        <v>79</v>
      </c>
      <c r="C10" s="159" t="s">
        <v>308</v>
      </c>
      <c r="D10" s="157">
        <v>6</v>
      </c>
      <c r="E10" s="55"/>
      <c r="F10" s="156" t="s">
        <v>79</v>
      </c>
      <c r="G10" s="158" t="s">
        <v>81</v>
      </c>
      <c r="H10" s="157">
        <v>0</v>
      </c>
      <c r="I10" s="55"/>
      <c r="J10" s="156" t="s">
        <v>79</v>
      </c>
      <c r="K10" s="158" t="s">
        <v>86</v>
      </c>
      <c r="L10" s="157">
        <v>0</v>
      </c>
      <c r="M10" s="55"/>
      <c r="N10" s="156" t="s">
        <v>79</v>
      </c>
      <c r="O10" s="158" t="s">
        <v>87</v>
      </c>
      <c r="P10" s="157">
        <v>0</v>
      </c>
    </row>
    <row r="11" spans="2:16" ht="12.95" customHeight="1">
      <c r="B11" s="156" t="s">
        <v>79</v>
      </c>
      <c r="C11" s="60" t="s">
        <v>84</v>
      </c>
      <c r="D11" s="157">
        <v>0</v>
      </c>
      <c r="E11" s="55"/>
      <c r="F11" s="156" t="s">
        <v>79</v>
      </c>
      <c r="G11" s="158" t="s">
        <v>254</v>
      </c>
      <c r="H11" s="157">
        <v>0</v>
      </c>
      <c r="I11" s="55"/>
      <c r="J11" s="156" t="s">
        <v>79</v>
      </c>
      <c r="K11" s="158" t="s">
        <v>90</v>
      </c>
      <c r="L11" s="157">
        <v>0</v>
      </c>
      <c r="M11" s="55"/>
      <c r="N11" s="156" t="s">
        <v>79</v>
      </c>
      <c r="O11" s="158" t="s">
        <v>91</v>
      </c>
      <c r="P11" s="157">
        <v>0</v>
      </c>
    </row>
    <row r="12" spans="2:16" ht="12.95" customHeight="1">
      <c r="B12" s="156" t="s">
        <v>92</v>
      </c>
      <c r="C12" s="55" t="s">
        <v>93</v>
      </c>
      <c r="D12" s="157">
        <v>15</v>
      </c>
      <c r="E12" s="55"/>
      <c r="F12" s="156" t="s">
        <v>92</v>
      </c>
      <c r="G12" s="158" t="s">
        <v>309</v>
      </c>
      <c r="H12" s="157">
        <v>7</v>
      </c>
      <c r="I12" s="55"/>
      <c r="J12" s="156" t="s">
        <v>92</v>
      </c>
      <c r="K12" s="158" t="s">
        <v>310</v>
      </c>
      <c r="L12" s="157">
        <v>3</v>
      </c>
      <c r="M12" s="55"/>
      <c r="N12" s="156" t="s">
        <v>92</v>
      </c>
      <c r="O12" s="158" t="s">
        <v>96</v>
      </c>
      <c r="P12" s="157">
        <v>8</v>
      </c>
    </row>
    <row r="13" spans="2:16" ht="12.95" customHeight="1">
      <c r="B13" s="156" t="s">
        <v>97</v>
      </c>
      <c r="C13" s="60" t="s">
        <v>256</v>
      </c>
      <c r="D13" s="157">
        <v>0</v>
      </c>
      <c r="E13" s="55"/>
      <c r="F13" s="156" t="s">
        <v>97</v>
      </c>
      <c r="G13" s="158" t="s">
        <v>99</v>
      </c>
      <c r="H13" s="157">
        <v>0</v>
      </c>
      <c r="I13" s="55"/>
      <c r="J13" s="156" t="s">
        <v>97</v>
      </c>
      <c r="K13" s="158" t="s">
        <v>311</v>
      </c>
      <c r="L13" s="157">
        <v>0</v>
      </c>
      <c r="M13" s="55"/>
      <c r="N13" s="156" t="s">
        <v>97</v>
      </c>
      <c r="O13" s="158" t="s">
        <v>312</v>
      </c>
      <c r="P13" s="157">
        <v>12</v>
      </c>
    </row>
    <row r="14" spans="2:16" ht="12.95" customHeight="1">
      <c r="B14" s="156"/>
      <c r="C14" s="160" t="s">
        <v>102</v>
      </c>
      <c r="D14" s="161">
        <f>SUM(D6:D13)</f>
        <v>42</v>
      </c>
      <c r="E14" s="55"/>
      <c r="F14" s="156"/>
      <c r="G14" s="162" t="s">
        <v>102</v>
      </c>
      <c r="H14" s="161">
        <f>SUM(H6:H13)</f>
        <v>19</v>
      </c>
      <c r="I14" s="55"/>
      <c r="J14" s="156"/>
      <c r="K14" s="160" t="s">
        <v>102</v>
      </c>
      <c r="L14" s="161">
        <f>SUM(L6:L13)</f>
        <v>31</v>
      </c>
      <c r="M14" s="55"/>
      <c r="N14" s="156"/>
      <c r="O14" s="160" t="s">
        <v>102</v>
      </c>
      <c r="P14" s="161">
        <f>SUM(P6:P13)</f>
        <v>50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611" t="s">
        <v>34</v>
      </c>
      <c r="C16" s="611"/>
      <c r="D16" s="163" t="s">
        <v>313</v>
      </c>
      <c r="E16" s="55"/>
      <c r="F16" s="611" t="s">
        <v>40</v>
      </c>
      <c r="G16" s="611"/>
      <c r="H16" s="153" t="s">
        <v>64</v>
      </c>
      <c r="I16" s="55"/>
      <c r="J16" s="611" t="s">
        <v>29</v>
      </c>
      <c r="K16" s="611"/>
      <c r="L16" s="153" t="s">
        <v>64</v>
      </c>
      <c r="M16" s="55"/>
      <c r="N16" s="611" t="s">
        <v>22</v>
      </c>
      <c r="O16" s="611"/>
      <c r="P16" s="153" t="s">
        <v>64</v>
      </c>
    </row>
    <row r="17" spans="2:16" ht="12.95" customHeight="1">
      <c r="B17" s="156" t="s">
        <v>65</v>
      </c>
      <c r="C17" s="60" t="s">
        <v>104</v>
      </c>
      <c r="D17" s="157">
        <v>6</v>
      </c>
      <c r="E17" s="55"/>
      <c r="F17" s="156" t="s">
        <v>65</v>
      </c>
      <c r="G17" s="158" t="s">
        <v>105</v>
      </c>
      <c r="H17" s="157">
        <v>3</v>
      </c>
      <c r="I17" s="55"/>
      <c r="J17" s="156" t="s">
        <v>65</v>
      </c>
      <c r="K17" s="158" t="s">
        <v>106</v>
      </c>
      <c r="L17" s="157">
        <v>3</v>
      </c>
      <c r="M17" s="55"/>
      <c r="N17" s="156" t="s">
        <v>65</v>
      </c>
      <c r="O17" s="60" t="s">
        <v>107</v>
      </c>
      <c r="P17" s="157">
        <v>9</v>
      </c>
    </row>
    <row r="18" spans="2:16" ht="12.95" customHeight="1">
      <c r="B18" s="156" t="s">
        <v>70</v>
      </c>
      <c r="C18" s="60" t="s">
        <v>108</v>
      </c>
      <c r="D18" s="157">
        <v>0</v>
      </c>
      <c r="E18" s="55"/>
      <c r="F18" s="156" t="s">
        <v>70</v>
      </c>
      <c r="G18" s="158" t="s">
        <v>113</v>
      </c>
      <c r="H18" s="157">
        <v>0</v>
      </c>
      <c r="I18" s="55"/>
      <c r="J18" s="156" t="s">
        <v>70</v>
      </c>
      <c r="K18" s="158" t="s">
        <v>110</v>
      </c>
      <c r="L18" s="157">
        <v>0</v>
      </c>
      <c r="M18" s="55"/>
      <c r="N18" s="156" t="s">
        <v>70</v>
      </c>
      <c r="O18" s="60" t="s">
        <v>257</v>
      </c>
      <c r="P18" s="157">
        <v>6</v>
      </c>
    </row>
    <row r="19" spans="2:16" ht="12.95" customHeight="1">
      <c r="B19" s="156" t="s">
        <v>70</v>
      </c>
      <c r="C19" s="60" t="s">
        <v>112</v>
      </c>
      <c r="D19" s="157">
        <v>0</v>
      </c>
      <c r="E19" s="55"/>
      <c r="F19" s="156" t="s">
        <v>70</v>
      </c>
      <c r="G19" s="158" t="s">
        <v>109</v>
      </c>
      <c r="H19" s="157">
        <v>0</v>
      </c>
      <c r="I19" s="55"/>
      <c r="J19" s="156" t="s">
        <v>70</v>
      </c>
      <c r="K19" s="158" t="s">
        <v>314</v>
      </c>
      <c r="L19" s="157">
        <v>0</v>
      </c>
      <c r="M19" s="55"/>
      <c r="N19" s="156" t="s">
        <v>70</v>
      </c>
      <c r="O19" s="60" t="s">
        <v>115</v>
      </c>
      <c r="P19" s="157">
        <v>0</v>
      </c>
    </row>
    <row r="20" spans="2:16" ht="12.95" customHeight="1">
      <c r="B20" s="156" t="s">
        <v>79</v>
      </c>
      <c r="C20" s="60" t="s">
        <v>116</v>
      </c>
      <c r="D20" s="157">
        <v>0</v>
      </c>
      <c r="E20" s="55"/>
      <c r="F20" s="156" t="s">
        <v>79</v>
      </c>
      <c r="G20" s="158" t="s">
        <v>117</v>
      </c>
      <c r="H20" s="157">
        <v>0</v>
      </c>
      <c r="I20" s="55"/>
      <c r="J20" s="156" t="s">
        <v>79</v>
      </c>
      <c r="K20" s="158" t="s">
        <v>118</v>
      </c>
      <c r="L20" s="157">
        <v>0</v>
      </c>
      <c r="M20" s="55"/>
      <c r="N20" s="156" t="s">
        <v>79</v>
      </c>
      <c r="O20" s="60" t="s">
        <v>119</v>
      </c>
      <c r="P20" s="157">
        <v>3</v>
      </c>
    </row>
    <row r="21" spans="2:16" ht="12.95" customHeight="1">
      <c r="B21" s="156" t="s">
        <v>79</v>
      </c>
      <c r="C21" s="60" t="s">
        <v>120</v>
      </c>
      <c r="D21" s="157">
        <v>3</v>
      </c>
      <c r="E21" s="55"/>
      <c r="F21" s="156" t="s">
        <v>79</v>
      </c>
      <c r="G21" s="158" t="s">
        <v>121</v>
      </c>
      <c r="H21" s="157">
        <v>0</v>
      </c>
      <c r="I21" s="55"/>
      <c r="J21" s="156" t="s">
        <v>79</v>
      </c>
      <c r="K21" s="158" t="s">
        <v>315</v>
      </c>
      <c r="L21" s="157">
        <v>0</v>
      </c>
      <c r="M21" s="55"/>
      <c r="N21" s="156" t="s">
        <v>79</v>
      </c>
      <c r="O21" s="60" t="s">
        <v>123</v>
      </c>
      <c r="P21" s="157">
        <v>0</v>
      </c>
    </row>
    <row r="22" spans="2:16" ht="12.95" customHeight="1">
      <c r="B22" s="156" t="s">
        <v>79</v>
      </c>
      <c r="C22" s="60" t="s">
        <v>124</v>
      </c>
      <c r="D22" s="157">
        <v>0</v>
      </c>
      <c r="E22" s="55"/>
      <c r="F22" s="156" t="s">
        <v>79</v>
      </c>
      <c r="G22" s="158" t="s">
        <v>125</v>
      </c>
      <c r="H22" s="157">
        <v>0</v>
      </c>
      <c r="I22" s="55"/>
      <c r="J22" s="156" t="s">
        <v>79</v>
      </c>
      <c r="K22" s="158" t="s">
        <v>126</v>
      </c>
      <c r="L22" s="157">
        <v>0</v>
      </c>
      <c r="M22" s="55"/>
      <c r="N22" s="156" t="s">
        <v>79</v>
      </c>
      <c r="O22" s="60" t="s">
        <v>316</v>
      </c>
      <c r="P22" s="157">
        <v>3</v>
      </c>
    </row>
    <row r="23" spans="2:16" ht="12.95" customHeight="1">
      <c r="B23" s="156" t="s">
        <v>92</v>
      </c>
      <c r="C23" s="60" t="s">
        <v>128</v>
      </c>
      <c r="D23" s="157">
        <v>11</v>
      </c>
      <c r="E23" s="55"/>
      <c r="F23" s="156" t="s">
        <v>92</v>
      </c>
      <c r="G23" s="158" t="s">
        <v>129</v>
      </c>
      <c r="H23" s="157">
        <v>4</v>
      </c>
      <c r="I23" s="55"/>
      <c r="J23" s="156" t="s">
        <v>92</v>
      </c>
      <c r="K23" s="158" t="s">
        <v>130</v>
      </c>
      <c r="L23" s="157">
        <v>3</v>
      </c>
      <c r="M23" s="55"/>
      <c r="N23" s="156" t="s">
        <v>92</v>
      </c>
      <c r="O23" s="60" t="s">
        <v>317</v>
      </c>
      <c r="P23" s="157">
        <v>7</v>
      </c>
    </row>
    <row r="24" spans="2:16" ht="12.95" customHeight="1">
      <c r="B24" s="156" t="s">
        <v>97</v>
      </c>
      <c r="C24" s="60" t="s">
        <v>132</v>
      </c>
      <c r="D24" s="157">
        <v>12</v>
      </c>
      <c r="E24" s="55"/>
      <c r="F24" s="156" t="s">
        <v>97</v>
      </c>
      <c r="G24" s="158" t="s">
        <v>133</v>
      </c>
      <c r="H24" s="157">
        <v>0</v>
      </c>
      <c r="I24" s="55"/>
      <c r="J24" s="156" t="s">
        <v>97</v>
      </c>
      <c r="K24" s="158" t="s">
        <v>134</v>
      </c>
      <c r="L24" s="157">
        <v>0</v>
      </c>
      <c r="M24" s="55"/>
      <c r="N24" s="156" t="s">
        <v>97</v>
      </c>
      <c r="O24" s="60" t="s">
        <v>135</v>
      </c>
      <c r="P24" s="157">
        <v>0</v>
      </c>
    </row>
    <row r="25" spans="2:16" ht="12.95" customHeight="1">
      <c r="B25" s="156"/>
      <c r="C25" s="160" t="s">
        <v>102</v>
      </c>
      <c r="D25" s="161">
        <f>SUM(D17:D24)</f>
        <v>32</v>
      </c>
      <c r="E25" s="55"/>
      <c r="F25" s="156"/>
      <c r="G25" s="162" t="s">
        <v>102</v>
      </c>
      <c r="H25" s="161">
        <f>SUM(H17:H24)</f>
        <v>7</v>
      </c>
      <c r="I25" s="55"/>
      <c r="J25" s="156"/>
      <c r="K25" s="160" t="s">
        <v>102</v>
      </c>
      <c r="L25" s="161">
        <f>SUM(L17:L24)</f>
        <v>6</v>
      </c>
      <c r="M25" s="55"/>
      <c r="N25" s="156"/>
      <c r="O25" s="160" t="s">
        <v>102</v>
      </c>
      <c r="P25" s="161">
        <f>SUM(P17:P24)</f>
        <v>28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611" t="s">
        <v>35</v>
      </c>
      <c r="C27" s="611"/>
      <c r="D27" s="153" t="s">
        <v>64</v>
      </c>
      <c r="E27" s="55"/>
      <c r="F27" s="611" t="s">
        <v>23</v>
      </c>
      <c r="G27" s="611"/>
      <c r="H27" s="153" t="s">
        <v>64</v>
      </c>
      <c r="I27" s="55"/>
      <c r="J27" s="620" t="s">
        <v>39</v>
      </c>
      <c r="K27" s="620"/>
      <c r="L27" s="163" t="s">
        <v>313</v>
      </c>
      <c r="M27" s="55"/>
      <c r="N27" s="611" t="s">
        <v>24</v>
      </c>
      <c r="O27" s="611"/>
      <c r="P27" s="153" t="s">
        <v>64</v>
      </c>
    </row>
    <row r="28" spans="2:16" ht="12.95" customHeight="1">
      <c r="B28" s="156" t="s">
        <v>65</v>
      </c>
      <c r="C28" s="158" t="s">
        <v>136</v>
      </c>
      <c r="D28" s="157">
        <v>3</v>
      </c>
      <c r="E28" s="55"/>
      <c r="F28" s="156" t="s">
        <v>65</v>
      </c>
      <c r="G28" s="164" t="s">
        <v>318</v>
      </c>
      <c r="H28" s="157">
        <v>6</v>
      </c>
      <c r="I28" s="55"/>
      <c r="J28" s="156" t="s">
        <v>65</v>
      </c>
      <c r="K28" s="60" t="s">
        <v>258</v>
      </c>
      <c r="L28" s="157">
        <v>6</v>
      </c>
      <c r="M28" s="55"/>
      <c r="N28" s="156" t="s">
        <v>65</v>
      </c>
      <c r="O28" s="158" t="s">
        <v>139</v>
      </c>
      <c r="P28" s="157">
        <v>6</v>
      </c>
    </row>
    <row r="29" spans="2:16" ht="12.95" customHeight="1">
      <c r="B29" s="156" t="s">
        <v>70</v>
      </c>
      <c r="C29" s="158" t="s">
        <v>140</v>
      </c>
      <c r="D29" s="157">
        <v>0</v>
      </c>
      <c r="E29" s="55"/>
      <c r="F29" s="156" t="s">
        <v>70</v>
      </c>
      <c r="G29" s="158" t="s">
        <v>141</v>
      </c>
      <c r="H29" s="157">
        <v>12</v>
      </c>
      <c r="I29" s="55"/>
      <c r="J29" s="156" t="s">
        <v>70</v>
      </c>
      <c r="K29" s="60" t="s">
        <v>142</v>
      </c>
      <c r="L29" s="157">
        <v>0</v>
      </c>
      <c r="M29" s="55"/>
      <c r="N29" s="156" t="s">
        <v>70</v>
      </c>
      <c r="O29" s="158" t="s">
        <v>143</v>
      </c>
      <c r="P29" s="157">
        <v>0</v>
      </c>
    </row>
    <row r="30" spans="2:16" ht="12.95" customHeight="1">
      <c r="B30" s="156" t="s">
        <v>70</v>
      </c>
      <c r="C30" s="158" t="s">
        <v>144</v>
      </c>
      <c r="D30" s="157">
        <v>6</v>
      </c>
      <c r="E30" s="55"/>
      <c r="F30" s="156" t="s">
        <v>70</v>
      </c>
      <c r="G30" s="165" t="s">
        <v>145</v>
      </c>
      <c r="H30" s="157">
        <v>0</v>
      </c>
      <c r="I30" s="55"/>
      <c r="J30" s="156" t="s">
        <v>70</v>
      </c>
      <c r="K30" s="60" t="s">
        <v>146</v>
      </c>
      <c r="L30" s="157">
        <v>6</v>
      </c>
      <c r="M30" s="55"/>
      <c r="N30" s="156" t="s">
        <v>70</v>
      </c>
      <c r="O30" s="158" t="s">
        <v>147</v>
      </c>
      <c r="P30" s="157">
        <v>0</v>
      </c>
    </row>
    <row r="31" spans="2:16" ht="12.95" customHeight="1">
      <c r="B31" s="156" t="s">
        <v>79</v>
      </c>
      <c r="C31" s="158" t="s">
        <v>319</v>
      </c>
      <c r="D31" s="157">
        <v>0</v>
      </c>
      <c r="E31" s="55"/>
      <c r="F31" s="156" t="s">
        <v>79</v>
      </c>
      <c r="G31" s="164" t="s">
        <v>157</v>
      </c>
      <c r="H31" s="157">
        <v>0</v>
      </c>
      <c r="I31" s="55"/>
      <c r="J31" s="156" t="s">
        <v>79</v>
      </c>
      <c r="K31" s="60" t="s">
        <v>150</v>
      </c>
      <c r="L31" s="157">
        <v>3</v>
      </c>
      <c r="M31" s="55"/>
      <c r="N31" s="156" t="s">
        <v>79</v>
      </c>
      <c r="O31" s="158" t="s">
        <v>151</v>
      </c>
      <c r="P31" s="157">
        <v>3</v>
      </c>
    </row>
    <row r="32" spans="2:16" ht="12.95" customHeight="1">
      <c r="B32" s="156" t="s">
        <v>79</v>
      </c>
      <c r="C32" s="158" t="s">
        <v>152</v>
      </c>
      <c r="D32" s="157">
        <v>3</v>
      </c>
      <c r="E32" s="55"/>
      <c r="F32" s="156" t="s">
        <v>79</v>
      </c>
      <c r="G32" s="158" t="s">
        <v>149</v>
      </c>
      <c r="H32" s="157">
        <v>3</v>
      </c>
      <c r="I32" s="55"/>
      <c r="J32" s="156" t="s">
        <v>79</v>
      </c>
      <c r="K32" s="60" t="s">
        <v>154</v>
      </c>
      <c r="L32" s="157">
        <v>6</v>
      </c>
      <c r="M32" s="55"/>
      <c r="N32" s="156" t="s">
        <v>79</v>
      </c>
      <c r="O32" s="158" t="s">
        <v>155</v>
      </c>
      <c r="P32" s="157">
        <v>0</v>
      </c>
    </row>
    <row r="33" spans="2:16" ht="12.95" customHeight="1">
      <c r="B33" s="156" t="s">
        <v>79</v>
      </c>
      <c r="C33" s="158" t="s">
        <v>156</v>
      </c>
      <c r="D33" s="157">
        <v>3</v>
      </c>
      <c r="E33" s="55"/>
      <c r="F33" s="156" t="s">
        <v>79</v>
      </c>
      <c r="G33" s="158" t="s">
        <v>259</v>
      </c>
      <c r="H33" s="157">
        <v>0</v>
      </c>
      <c r="I33" s="55"/>
      <c r="J33" s="156" t="s">
        <v>79</v>
      </c>
      <c r="K33" s="60" t="s">
        <v>158</v>
      </c>
      <c r="L33" s="157">
        <v>0</v>
      </c>
      <c r="M33" s="55"/>
      <c r="N33" s="156" t="s">
        <v>79</v>
      </c>
      <c r="O33" s="158" t="s">
        <v>159</v>
      </c>
      <c r="P33" s="157">
        <v>0</v>
      </c>
    </row>
    <row r="34" spans="2:16" ht="12.95" customHeight="1">
      <c r="B34" s="156" t="s">
        <v>92</v>
      </c>
      <c r="C34" s="158" t="s">
        <v>260</v>
      </c>
      <c r="D34" s="157">
        <v>17</v>
      </c>
      <c r="E34" s="55"/>
      <c r="F34" s="156" t="s">
        <v>92</v>
      </c>
      <c r="G34" s="158" t="s">
        <v>261</v>
      </c>
      <c r="H34" s="157">
        <v>6</v>
      </c>
      <c r="I34" s="55"/>
      <c r="J34" s="156" t="s">
        <v>92</v>
      </c>
      <c r="K34" s="60" t="s">
        <v>162</v>
      </c>
      <c r="L34" s="157">
        <v>4</v>
      </c>
      <c r="M34" s="55"/>
      <c r="N34" s="156" t="s">
        <v>92</v>
      </c>
      <c r="O34" s="158" t="s">
        <v>262</v>
      </c>
      <c r="P34" s="157">
        <v>3</v>
      </c>
    </row>
    <row r="35" spans="2:16" ht="12.95" customHeight="1">
      <c r="B35" s="156" t="s">
        <v>97</v>
      </c>
      <c r="C35" s="158" t="s">
        <v>164</v>
      </c>
      <c r="D35" s="157">
        <v>0</v>
      </c>
      <c r="E35" s="55"/>
      <c r="F35" s="156" t="s">
        <v>97</v>
      </c>
      <c r="G35" s="158" t="s">
        <v>320</v>
      </c>
      <c r="H35" s="157">
        <v>12</v>
      </c>
      <c r="I35" s="55"/>
      <c r="J35" s="156" t="s">
        <v>97</v>
      </c>
      <c r="K35" s="60" t="s">
        <v>263</v>
      </c>
      <c r="L35" s="157">
        <v>24</v>
      </c>
      <c r="M35" s="55"/>
      <c r="N35" s="156" t="s">
        <v>97</v>
      </c>
      <c r="O35" s="158" t="s">
        <v>167</v>
      </c>
      <c r="P35" s="157">
        <v>2</v>
      </c>
    </row>
    <row r="36" spans="2:16" ht="12.95" customHeight="1">
      <c r="B36" s="156"/>
      <c r="C36" s="160" t="s">
        <v>102</v>
      </c>
      <c r="D36" s="161">
        <f>SUM(D28:D35)</f>
        <v>32</v>
      </c>
      <c r="E36" s="55"/>
      <c r="F36" s="156"/>
      <c r="G36" s="160" t="s">
        <v>102</v>
      </c>
      <c r="H36" s="161">
        <f>SUM(H28:H35)</f>
        <v>39</v>
      </c>
      <c r="I36" s="55"/>
      <c r="J36" s="156"/>
      <c r="K36" s="160" t="s">
        <v>102</v>
      </c>
      <c r="L36" s="161">
        <f>SUM(L28:L35)</f>
        <v>49</v>
      </c>
      <c r="M36" s="55"/>
      <c r="N36" s="158"/>
      <c r="O36" s="162" t="s">
        <v>102</v>
      </c>
      <c r="P36" s="161">
        <f>SUM(P28:P35)</f>
        <v>14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611" t="s">
        <v>36</v>
      </c>
      <c r="C38" s="611"/>
      <c r="D38" s="153" t="s">
        <v>64</v>
      </c>
      <c r="E38" s="55"/>
      <c r="F38" s="611" t="s">
        <v>42</v>
      </c>
      <c r="G38" s="611"/>
      <c r="H38" s="153" t="s">
        <v>64</v>
      </c>
      <c r="I38" s="55"/>
      <c r="J38" s="611" t="s">
        <v>30</v>
      </c>
      <c r="K38" s="611"/>
      <c r="L38" s="153" t="s">
        <v>64</v>
      </c>
      <c r="M38" s="55"/>
      <c r="N38" s="611" t="s">
        <v>41</v>
      </c>
      <c r="O38" s="611"/>
      <c r="P38" s="153" t="s">
        <v>64</v>
      </c>
    </row>
    <row r="39" spans="2:16" ht="12.95" customHeight="1">
      <c r="B39" s="156" t="s">
        <v>65</v>
      </c>
      <c r="C39" s="158" t="s">
        <v>168</v>
      </c>
      <c r="D39" s="157">
        <v>15</v>
      </c>
      <c r="E39" s="55"/>
      <c r="F39" s="156" t="s">
        <v>65</v>
      </c>
      <c r="G39" s="158" t="s">
        <v>321</v>
      </c>
      <c r="H39" s="157">
        <v>0</v>
      </c>
      <c r="I39" s="55"/>
      <c r="J39" s="156" t="s">
        <v>65</v>
      </c>
      <c r="K39" s="158" t="s">
        <v>170</v>
      </c>
      <c r="L39" s="157">
        <v>3</v>
      </c>
      <c r="M39" s="55"/>
      <c r="N39" s="156" t="s">
        <v>65</v>
      </c>
      <c r="O39" s="158" t="s">
        <v>171</v>
      </c>
      <c r="P39" s="157">
        <v>4</v>
      </c>
    </row>
    <row r="40" spans="2:16" ht="12.95" customHeight="1">
      <c r="B40" s="156" t="s">
        <v>70</v>
      </c>
      <c r="C40" s="158" t="s">
        <v>172</v>
      </c>
      <c r="D40" s="157">
        <v>12</v>
      </c>
      <c r="E40" s="55"/>
      <c r="F40" s="156" t="s">
        <v>70</v>
      </c>
      <c r="G40" s="158" t="s">
        <v>173</v>
      </c>
      <c r="H40" s="157">
        <v>0</v>
      </c>
      <c r="I40" s="55"/>
      <c r="J40" s="156" t="s">
        <v>70</v>
      </c>
      <c r="K40" s="158" t="s">
        <v>174</v>
      </c>
      <c r="L40" s="157">
        <v>6</v>
      </c>
      <c r="M40" s="55"/>
      <c r="N40" s="156" t="s">
        <v>70</v>
      </c>
      <c r="O40" s="158" t="s">
        <v>175</v>
      </c>
      <c r="P40" s="157">
        <v>3</v>
      </c>
    </row>
    <row r="41" spans="2:16" ht="12.95" customHeight="1">
      <c r="B41" s="156" t="s">
        <v>70</v>
      </c>
      <c r="C41" s="158" t="s">
        <v>176</v>
      </c>
      <c r="D41" s="157">
        <v>0</v>
      </c>
      <c r="E41" s="55"/>
      <c r="F41" s="156" t="s">
        <v>70</v>
      </c>
      <c r="G41" s="158" t="s">
        <v>177</v>
      </c>
      <c r="H41" s="157">
        <v>0</v>
      </c>
      <c r="I41" s="55"/>
      <c r="J41" s="156" t="s">
        <v>70</v>
      </c>
      <c r="K41" s="158" t="s">
        <v>178</v>
      </c>
      <c r="L41" s="157">
        <v>0</v>
      </c>
      <c r="M41" s="55"/>
      <c r="N41" s="156" t="s">
        <v>70</v>
      </c>
      <c r="O41" s="158" t="s">
        <v>179</v>
      </c>
      <c r="P41" s="157">
        <v>0</v>
      </c>
    </row>
    <row r="42" spans="2:16" ht="12.95" customHeight="1">
      <c r="B42" s="156" t="s">
        <v>79</v>
      </c>
      <c r="C42" s="158" t="s">
        <v>180</v>
      </c>
      <c r="D42" s="157">
        <v>0</v>
      </c>
      <c r="E42" s="55"/>
      <c r="F42" s="156" t="s">
        <v>79</v>
      </c>
      <c r="G42" s="158" t="s">
        <v>181</v>
      </c>
      <c r="H42" s="157">
        <v>6</v>
      </c>
      <c r="I42" s="55"/>
      <c r="J42" s="156" t="s">
        <v>79</v>
      </c>
      <c r="K42" s="158" t="s">
        <v>265</v>
      </c>
      <c r="L42" s="157">
        <v>0</v>
      </c>
      <c r="M42" s="55"/>
      <c r="N42" s="156" t="s">
        <v>79</v>
      </c>
      <c r="O42" s="158" t="s">
        <v>183</v>
      </c>
      <c r="P42" s="157">
        <v>0</v>
      </c>
    </row>
    <row r="43" spans="2:16" ht="12.95" customHeight="1">
      <c r="B43" s="156" t="s">
        <v>79</v>
      </c>
      <c r="C43" s="158" t="s">
        <v>184</v>
      </c>
      <c r="D43" s="157">
        <v>3</v>
      </c>
      <c r="E43" s="55"/>
      <c r="F43" s="156" t="s">
        <v>79</v>
      </c>
      <c r="G43" s="158" t="s">
        <v>185</v>
      </c>
      <c r="H43" s="157">
        <v>3</v>
      </c>
      <c r="I43" s="55"/>
      <c r="J43" s="156" t="s">
        <v>79</v>
      </c>
      <c r="K43" s="158" t="s">
        <v>186</v>
      </c>
      <c r="L43" s="157">
        <v>3</v>
      </c>
      <c r="M43" s="55"/>
      <c r="N43" s="156" t="s">
        <v>79</v>
      </c>
      <c r="O43" s="158" t="s">
        <v>187</v>
      </c>
      <c r="P43" s="157">
        <v>3</v>
      </c>
    </row>
    <row r="44" spans="2:16" ht="12.95" customHeight="1">
      <c r="B44" s="156" t="s">
        <v>79</v>
      </c>
      <c r="C44" s="158" t="s">
        <v>188</v>
      </c>
      <c r="D44" s="157">
        <v>6</v>
      </c>
      <c r="E44" s="55"/>
      <c r="F44" s="156" t="s">
        <v>79</v>
      </c>
      <c r="G44" s="158" t="s">
        <v>189</v>
      </c>
      <c r="H44" s="157">
        <v>0</v>
      </c>
      <c r="I44" s="55"/>
      <c r="J44" s="156" t="s">
        <v>79</v>
      </c>
      <c r="K44" s="158" t="s">
        <v>190</v>
      </c>
      <c r="L44" s="157">
        <v>0</v>
      </c>
      <c r="M44" s="55"/>
      <c r="N44" s="156" t="s">
        <v>79</v>
      </c>
      <c r="O44" s="158" t="s">
        <v>191</v>
      </c>
      <c r="P44" s="157">
        <v>0</v>
      </c>
    </row>
    <row r="45" spans="2:16" ht="12.95" customHeight="1">
      <c r="B45" s="156" t="s">
        <v>92</v>
      </c>
      <c r="C45" s="158" t="s">
        <v>322</v>
      </c>
      <c r="D45" s="157">
        <v>11</v>
      </c>
      <c r="E45" s="55"/>
      <c r="F45" s="156" t="s">
        <v>92</v>
      </c>
      <c r="G45" s="158" t="s">
        <v>193</v>
      </c>
      <c r="H45" s="157">
        <v>4</v>
      </c>
      <c r="I45" s="55"/>
      <c r="J45" s="156" t="s">
        <v>92</v>
      </c>
      <c r="K45" s="158" t="s">
        <v>194</v>
      </c>
      <c r="L45" s="157">
        <v>9</v>
      </c>
      <c r="M45" s="55"/>
      <c r="N45" s="156" t="s">
        <v>92</v>
      </c>
      <c r="O45" s="158" t="s">
        <v>195</v>
      </c>
      <c r="P45" s="157">
        <v>17</v>
      </c>
    </row>
    <row r="46" spans="2:16" ht="12.95" customHeight="1">
      <c r="B46" s="156" t="s">
        <v>97</v>
      </c>
      <c r="C46" s="158" t="s">
        <v>266</v>
      </c>
      <c r="D46" s="157">
        <v>12</v>
      </c>
      <c r="E46" s="55"/>
      <c r="F46" s="156" t="s">
        <v>97</v>
      </c>
      <c r="G46" s="158" t="s">
        <v>197</v>
      </c>
      <c r="H46" s="157">
        <v>0</v>
      </c>
      <c r="I46" s="55"/>
      <c r="J46" s="156" t="s">
        <v>97</v>
      </c>
      <c r="K46" s="158" t="s">
        <v>198</v>
      </c>
      <c r="L46" s="157">
        <v>0</v>
      </c>
      <c r="M46" s="55"/>
      <c r="N46" s="156" t="s">
        <v>97</v>
      </c>
      <c r="O46" s="158" t="s">
        <v>199</v>
      </c>
      <c r="P46" s="157">
        <v>0</v>
      </c>
    </row>
    <row r="47" spans="2:16" ht="12.95" customHeight="1">
      <c r="B47" s="156"/>
      <c r="C47" s="160" t="s">
        <v>102</v>
      </c>
      <c r="D47" s="161">
        <f>SUM(D39:D46)</f>
        <v>59</v>
      </c>
      <c r="E47" s="55"/>
      <c r="F47" s="156"/>
      <c r="G47" s="160" t="s">
        <v>102</v>
      </c>
      <c r="H47" s="161">
        <f>SUM(H39:H46)</f>
        <v>13</v>
      </c>
      <c r="I47" s="55"/>
      <c r="J47" s="156"/>
      <c r="K47" s="160" t="s">
        <v>102</v>
      </c>
      <c r="L47" s="161">
        <f>SUM(L39:L46)</f>
        <v>21</v>
      </c>
      <c r="M47" s="55"/>
      <c r="N47" s="156"/>
      <c r="O47" s="160" t="s">
        <v>102</v>
      </c>
      <c r="P47" s="161">
        <f>SUM(P39:P46)</f>
        <v>27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1" ht="12.95" customHeight="1">
      <c r="B49" s="612" t="s">
        <v>200</v>
      </c>
      <c r="C49" s="612"/>
      <c r="D49" s="612"/>
      <c r="E49" s="612"/>
      <c r="F49" s="612"/>
      <c r="G49" s="612"/>
      <c r="H49" s="612"/>
      <c r="I49" s="612"/>
      <c r="J49" s="612"/>
      <c r="K49" s="612"/>
      <c r="L49" s="612"/>
      <c r="M49" s="612"/>
      <c r="N49" s="612"/>
      <c r="O49" s="167" t="s">
        <v>305</v>
      </c>
      <c r="P49" s="168"/>
    </row>
    <row r="50" spans="2:21" ht="12.95" customHeight="1">
      <c r="B50" s="169"/>
      <c r="C50" s="74" t="s">
        <v>323</v>
      </c>
      <c r="D50" s="75">
        <f>P47</f>
        <v>27</v>
      </c>
      <c r="E50" s="78"/>
      <c r="F50" s="170"/>
      <c r="G50" s="74" t="s">
        <v>324</v>
      </c>
      <c r="H50" s="75">
        <f>L36</f>
        <v>49</v>
      </c>
      <c r="I50" s="78"/>
      <c r="J50" s="137" t="s">
        <v>203</v>
      </c>
      <c r="K50" s="74" t="s">
        <v>34</v>
      </c>
      <c r="L50" s="75">
        <f>D25</f>
        <v>32</v>
      </c>
      <c r="M50" s="78"/>
      <c r="N50" s="80" t="s">
        <v>203</v>
      </c>
      <c r="O50" s="74" t="s">
        <v>42</v>
      </c>
      <c r="P50" s="81">
        <f>H47</f>
        <v>13</v>
      </c>
      <c r="R50" s="608"/>
      <c r="S50" s="608"/>
      <c r="T50" s="608"/>
      <c r="U50" s="27"/>
    </row>
    <row r="51" spans="2:21" ht="12.95" customHeight="1">
      <c r="B51" s="85" t="s">
        <v>203</v>
      </c>
      <c r="C51" s="54" t="s">
        <v>28</v>
      </c>
      <c r="D51" s="86">
        <f>L14</f>
        <v>31</v>
      </c>
      <c r="E51" s="86"/>
      <c r="F51" s="95" t="s">
        <v>203</v>
      </c>
      <c r="G51" s="54" t="s">
        <v>21</v>
      </c>
      <c r="H51" s="86">
        <f>P14</f>
        <v>50</v>
      </c>
      <c r="I51" s="55"/>
      <c r="J51" s="95"/>
      <c r="K51" s="54" t="s">
        <v>207</v>
      </c>
      <c r="L51" s="86">
        <f>P25</f>
        <v>28</v>
      </c>
      <c r="M51" s="55"/>
      <c r="N51" s="95"/>
      <c r="O51" s="54" t="s">
        <v>206</v>
      </c>
      <c r="P51" s="89">
        <f>P36</f>
        <v>14</v>
      </c>
      <c r="R51" s="608"/>
      <c r="S51" s="608"/>
      <c r="T51" s="608"/>
      <c r="U51" s="84"/>
    </row>
    <row r="52" spans="2:21" ht="12.95" customHeight="1">
      <c r="B52" s="91"/>
      <c r="E52" s="55"/>
      <c r="F52" s="171"/>
      <c r="I52" s="55"/>
      <c r="J52" s="67"/>
      <c r="M52" s="55"/>
      <c r="N52" s="55"/>
      <c r="P52" s="172"/>
      <c r="R52" s="608"/>
      <c r="S52" s="608"/>
      <c r="T52" s="608"/>
      <c r="U52" s="84"/>
    </row>
    <row r="53" spans="2:21" ht="12.95" customHeight="1">
      <c r="B53" s="85" t="s">
        <v>203</v>
      </c>
      <c r="C53" s="54" t="s">
        <v>33</v>
      </c>
      <c r="D53" s="86">
        <f>D14</f>
        <v>42</v>
      </c>
      <c r="E53" s="55"/>
      <c r="F53" s="95"/>
      <c r="G53" s="54" t="s">
        <v>40</v>
      </c>
      <c r="H53" s="86">
        <f>H25</f>
        <v>7</v>
      </c>
      <c r="I53" s="55"/>
      <c r="J53" s="139" t="s">
        <v>201</v>
      </c>
      <c r="K53" s="54" t="s">
        <v>325</v>
      </c>
      <c r="L53" s="86">
        <f>D47</f>
        <v>59</v>
      </c>
      <c r="M53" s="55"/>
      <c r="N53" s="95" t="s">
        <v>203</v>
      </c>
      <c r="O53" s="54" t="s">
        <v>35</v>
      </c>
      <c r="P53" s="89">
        <f>D36</f>
        <v>32</v>
      </c>
      <c r="R53" s="608"/>
      <c r="S53" s="608"/>
      <c r="T53" s="608"/>
      <c r="U53" s="84"/>
    </row>
    <row r="54" spans="2:21" ht="12.95" customHeight="1">
      <c r="B54" s="173"/>
      <c r="C54" s="98" t="s">
        <v>273</v>
      </c>
      <c r="D54" s="99">
        <f>L47</f>
        <v>21</v>
      </c>
      <c r="E54" s="98"/>
      <c r="F54" s="103" t="s">
        <v>201</v>
      </c>
      <c r="G54" s="98" t="s">
        <v>326</v>
      </c>
      <c r="H54" s="99">
        <f>H36</f>
        <v>39</v>
      </c>
      <c r="I54" s="102"/>
      <c r="J54" s="141"/>
      <c r="K54" s="98" t="s">
        <v>27</v>
      </c>
      <c r="L54" s="99">
        <f>H14</f>
        <v>19</v>
      </c>
      <c r="M54" s="102"/>
      <c r="N54" s="99"/>
      <c r="O54" s="98" t="s">
        <v>327</v>
      </c>
      <c r="P54" s="104">
        <f>L25</f>
        <v>6</v>
      </c>
      <c r="R54" s="608"/>
      <c r="S54" s="608"/>
      <c r="T54" s="608"/>
      <c r="U54" s="84"/>
    </row>
    <row r="55" spans="2:21" ht="12.95" customHeight="1">
      <c r="B55" s="118"/>
      <c r="C55" s="118"/>
      <c r="D55" s="55"/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55"/>
      <c r="P55" s="55"/>
      <c r="R55" s="608"/>
      <c r="S55" s="608"/>
      <c r="T55" s="608"/>
      <c r="U55" s="84"/>
    </row>
    <row r="56" spans="2:21" ht="12.95" customHeight="1">
      <c r="B56" s="613" t="s">
        <v>328</v>
      </c>
      <c r="C56" s="613"/>
      <c r="D56" s="174" t="s">
        <v>212</v>
      </c>
      <c r="E56" s="55"/>
      <c r="F56" s="175" t="s">
        <v>213</v>
      </c>
      <c r="G56" s="176"/>
      <c r="H56" s="176"/>
      <c r="I56" s="176"/>
      <c r="J56" s="176"/>
      <c r="K56" s="176"/>
      <c r="L56" s="174"/>
      <c r="M56" s="54"/>
      <c r="N56" s="175" t="s">
        <v>214</v>
      </c>
      <c r="O56" s="176"/>
      <c r="P56" s="174"/>
      <c r="R56" s="608"/>
      <c r="S56" s="608"/>
      <c r="T56" s="608"/>
      <c r="U56" s="84"/>
    </row>
    <row r="57" spans="2:21" ht="12.95" customHeight="1">
      <c r="B57" s="177" t="s">
        <v>36</v>
      </c>
      <c r="C57" s="178"/>
      <c r="D57" s="157">
        <f>$D$47</f>
        <v>59</v>
      </c>
      <c r="E57" s="55"/>
      <c r="F57" s="614" t="s">
        <v>329</v>
      </c>
      <c r="G57" s="614"/>
      <c r="H57" s="614"/>
      <c r="I57" s="614"/>
      <c r="J57" s="614"/>
      <c r="K57" s="614"/>
      <c r="L57" s="614"/>
      <c r="M57" s="55"/>
      <c r="N57" s="179" t="s">
        <v>216</v>
      </c>
      <c r="O57" s="180"/>
      <c r="P57" s="181"/>
      <c r="R57" s="608"/>
      <c r="S57" s="608"/>
      <c r="T57" s="608"/>
      <c r="U57" s="84"/>
    </row>
    <row r="58" spans="2:21" ht="12.95" customHeight="1">
      <c r="B58" s="177" t="s">
        <v>21</v>
      </c>
      <c r="C58" s="178"/>
      <c r="D58" s="157">
        <f>$P$14</f>
        <v>50</v>
      </c>
      <c r="E58" s="55"/>
      <c r="F58" s="614" t="s">
        <v>330</v>
      </c>
      <c r="G58" s="614"/>
      <c r="H58" s="614"/>
      <c r="I58" s="614"/>
      <c r="J58" s="614"/>
      <c r="K58" s="614"/>
      <c r="L58" s="614"/>
      <c r="M58" s="55"/>
      <c r="N58" s="182" t="s">
        <v>331</v>
      </c>
      <c r="O58" s="183"/>
      <c r="P58" s="184">
        <f>MAX(D6:D12,H6:H12,L6:L12,P6:P12,D17:D23,H17:H23,L17:L23,P17:P23,D28:D34,H28:H34,L28:L34,P28:P34,D39:D45,H39:H45,L39:L45,P39:P45)</f>
        <v>18</v>
      </c>
      <c r="R58" s="185"/>
      <c r="S58" s="146"/>
      <c r="T58" s="83"/>
      <c r="U58" s="84"/>
    </row>
    <row r="59" spans="2:21" ht="12.95" customHeight="1">
      <c r="B59" s="177" t="s">
        <v>39</v>
      </c>
      <c r="C59" s="178"/>
      <c r="D59" s="157">
        <f>$L$36</f>
        <v>49</v>
      </c>
      <c r="E59" s="55"/>
      <c r="F59" s="614" t="s">
        <v>332</v>
      </c>
      <c r="G59" s="614"/>
      <c r="H59" s="614"/>
      <c r="I59" s="614"/>
      <c r="J59" s="614"/>
      <c r="K59" s="614"/>
      <c r="L59" s="614"/>
      <c r="M59" s="55"/>
      <c r="N59" s="179" t="s">
        <v>220</v>
      </c>
      <c r="O59" s="180"/>
      <c r="P59" s="181"/>
    </row>
    <row r="60" spans="2:21" ht="12.95" customHeight="1">
      <c r="B60" s="177" t="s">
        <v>33</v>
      </c>
      <c r="C60" s="178"/>
      <c r="D60" s="157">
        <f>$D$14</f>
        <v>42</v>
      </c>
      <c r="E60" s="55"/>
      <c r="F60" s="614" t="s">
        <v>333</v>
      </c>
      <c r="G60" s="614"/>
      <c r="H60" s="614"/>
      <c r="I60" s="614"/>
      <c r="J60" s="614"/>
      <c r="K60" s="614"/>
      <c r="L60" s="614"/>
      <c r="M60" s="55"/>
      <c r="N60" s="182" t="s">
        <v>36</v>
      </c>
      <c r="O60" s="186"/>
      <c r="P60" s="184">
        <f>MAX(D14,H14,L14,P14,D25,H25,L25,P25,D36,H36,L36,P36,D47,H47,L47,P47)</f>
        <v>59</v>
      </c>
    </row>
    <row r="61" spans="2:21" ht="12.95" customHeight="1">
      <c r="B61" s="177" t="s">
        <v>23</v>
      </c>
      <c r="C61" s="178"/>
      <c r="D61" s="157">
        <f>$H$36</f>
        <v>39</v>
      </c>
      <c r="E61" s="55"/>
      <c r="F61" s="618" t="s">
        <v>334</v>
      </c>
      <c r="G61" s="618"/>
      <c r="H61" s="618"/>
      <c r="I61" s="618"/>
      <c r="J61" s="618"/>
      <c r="K61" s="618"/>
      <c r="L61" s="618"/>
      <c r="M61" s="55"/>
      <c r="N61" s="187" t="s">
        <v>223</v>
      </c>
      <c r="O61" s="55"/>
      <c r="P61" s="188"/>
    </row>
    <row r="62" spans="2:21" ht="12.95" customHeight="1">
      <c r="B62" s="177" t="s">
        <v>35</v>
      </c>
      <c r="C62" s="178"/>
      <c r="D62" s="157">
        <f>$D$36</f>
        <v>32</v>
      </c>
      <c r="E62" s="55"/>
      <c r="F62" s="614" t="s">
        <v>335</v>
      </c>
      <c r="G62" s="614"/>
      <c r="H62" s="614"/>
      <c r="I62" s="614"/>
      <c r="J62" s="614"/>
      <c r="K62" s="614"/>
      <c r="L62" s="614"/>
      <c r="M62" s="55"/>
      <c r="N62" s="189" t="s">
        <v>29</v>
      </c>
      <c r="O62" s="54"/>
      <c r="P62" s="117">
        <f>MIN(D14,H14,L14,P14,D25,H25,L25,P25,D36,H36,L36,P36,D47,H47,L47,P47)</f>
        <v>6</v>
      </c>
    </row>
    <row r="63" spans="2:21" ht="12.95" customHeight="1">
      <c r="B63" s="177" t="s">
        <v>34</v>
      </c>
      <c r="C63" s="178"/>
      <c r="D63" s="157">
        <f>$D$25</f>
        <v>32</v>
      </c>
      <c r="E63" s="55"/>
      <c r="F63" s="614" t="s">
        <v>336</v>
      </c>
      <c r="G63" s="614"/>
      <c r="H63" s="614"/>
      <c r="I63" s="614"/>
      <c r="J63" s="614"/>
      <c r="K63" s="614"/>
      <c r="L63" s="614"/>
      <c r="M63" s="55"/>
      <c r="N63" s="179" t="s">
        <v>226</v>
      </c>
      <c r="O63" s="190"/>
      <c r="P63" s="191"/>
    </row>
    <row r="64" spans="2:21" ht="12.95" customHeight="1">
      <c r="B64" s="177" t="s">
        <v>28</v>
      </c>
      <c r="C64" s="178"/>
      <c r="D64" s="157">
        <f>$L$14</f>
        <v>31</v>
      </c>
      <c r="E64" s="55"/>
      <c r="F64" s="614" t="s">
        <v>337</v>
      </c>
      <c r="G64" s="614"/>
      <c r="H64" s="614"/>
      <c r="I64" s="614"/>
      <c r="J64" s="614"/>
      <c r="K64" s="614"/>
      <c r="L64" s="614"/>
      <c r="M64" s="55"/>
      <c r="N64" s="621" t="s">
        <v>23</v>
      </c>
      <c r="O64" s="621"/>
      <c r="P64" s="184">
        <v>14</v>
      </c>
    </row>
    <row r="65" spans="2:30" ht="12.95" customHeight="1">
      <c r="B65" s="177" t="s">
        <v>22</v>
      </c>
      <c r="C65" s="178"/>
      <c r="D65" s="157">
        <f>$P$25</f>
        <v>28</v>
      </c>
      <c r="E65" s="55"/>
      <c r="F65" s="614" t="s">
        <v>338</v>
      </c>
      <c r="G65" s="614"/>
      <c r="H65" s="614"/>
      <c r="I65" s="614"/>
      <c r="J65" s="614"/>
      <c r="K65" s="614"/>
      <c r="L65" s="614"/>
      <c r="M65" s="55"/>
      <c r="N65" s="55"/>
      <c r="O65" s="55"/>
      <c r="P65" s="55"/>
    </row>
    <row r="66" spans="2:30" ht="12.95" customHeight="1">
      <c r="B66" s="177" t="s">
        <v>41</v>
      </c>
      <c r="C66" s="178"/>
      <c r="D66" s="157">
        <f>$P$47</f>
        <v>27</v>
      </c>
      <c r="E66" s="55"/>
      <c r="F66" s="614" t="s">
        <v>339</v>
      </c>
      <c r="G66" s="614"/>
      <c r="H66" s="614"/>
      <c r="I66" s="614"/>
      <c r="J66" s="614"/>
      <c r="K66" s="614"/>
      <c r="L66" s="614"/>
      <c r="M66" s="55"/>
      <c r="N66" s="192" t="s">
        <v>340</v>
      </c>
      <c r="O66" s="166"/>
      <c r="P66" s="193"/>
      <c r="R66" s="54"/>
      <c r="S66" s="86"/>
      <c r="T66" s="55"/>
      <c r="U66" s="86"/>
      <c r="V66" s="54"/>
      <c r="W66" s="86"/>
      <c r="X66" s="55"/>
      <c r="Y66" s="86"/>
      <c r="Z66" s="54"/>
      <c r="AA66" s="86"/>
      <c r="AB66" s="55"/>
      <c r="AC66" s="54"/>
      <c r="AD66" s="54"/>
    </row>
    <row r="67" spans="2:30" ht="12.95" customHeight="1">
      <c r="B67" s="177" t="s">
        <v>30</v>
      </c>
      <c r="C67" s="178"/>
      <c r="D67" s="157">
        <f>$L$47</f>
        <v>21</v>
      </c>
      <c r="E67" s="55"/>
      <c r="F67" s="614" t="s">
        <v>341</v>
      </c>
      <c r="G67" s="614"/>
      <c r="H67" s="614"/>
      <c r="I67" s="614"/>
      <c r="J67" s="614"/>
      <c r="K67" s="614"/>
      <c r="L67" s="614"/>
      <c r="M67" s="55"/>
      <c r="N67" s="610" t="s">
        <v>342</v>
      </c>
      <c r="O67" s="610"/>
      <c r="P67" s="610"/>
      <c r="R67" s="54"/>
      <c r="S67" s="86"/>
      <c r="T67" s="55"/>
      <c r="U67" s="84"/>
      <c r="V67" s="83"/>
      <c r="W67" s="83"/>
      <c r="X67" s="55"/>
      <c r="Y67" s="54"/>
      <c r="Z67" s="54"/>
      <c r="AA67" s="86"/>
      <c r="AB67" s="55"/>
      <c r="AC67" s="86"/>
      <c r="AD67" s="54"/>
    </row>
    <row r="68" spans="2:30" ht="12.95" customHeight="1">
      <c r="B68" s="177" t="s">
        <v>27</v>
      </c>
      <c r="C68" s="178"/>
      <c r="D68" s="157">
        <f>$H$14</f>
        <v>19</v>
      </c>
      <c r="E68" s="55"/>
      <c r="F68" s="614" t="s">
        <v>343</v>
      </c>
      <c r="G68" s="614"/>
      <c r="H68" s="614"/>
      <c r="I68" s="614"/>
      <c r="J68" s="614"/>
      <c r="K68" s="614"/>
      <c r="L68" s="614"/>
      <c r="M68" s="55"/>
      <c r="N68" s="610" t="s">
        <v>344</v>
      </c>
      <c r="O68" s="610"/>
      <c r="P68" s="610"/>
      <c r="R68" s="27"/>
      <c r="S68" s="27"/>
      <c r="T68" s="55"/>
      <c r="U68" s="84"/>
      <c r="V68" s="83"/>
      <c r="W68" s="83"/>
      <c r="X68" s="55"/>
      <c r="Y68" s="55"/>
      <c r="Z68" s="27"/>
      <c r="AA68" s="27"/>
      <c r="AB68" s="55"/>
      <c r="AC68" s="55"/>
      <c r="AD68" s="27"/>
    </row>
    <row r="69" spans="2:30" ht="12.95" customHeight="1">
      <c r="B69" s="177" t="s">
        <v>24</v>
      </c>
      <c r="C69" s="178"/>
      <c r="D69" s="157">
        <f>$P$36</f>
        <v>14</v>
      </c>
      <c r="E69" s="55"/>
      <c r="F69" s="618" t="s">
        <v>345</v>
      </c>
      <c r="G69" s="618"/>
      <c r="H69" s="618"/>
      <c r="I69" s="618"/>
      <c r="J69" s="618"/>
      <c r="K69" s="618"/>
      <c r="L69" s="618"/>
      <c r="M69" s="55"/>
      <c r="N69" s="610" t="s">
        <v>346</v>
      </c>
      <c r="O69" s="610"/>
      <c r="P69" s="610"/>
      <c r="R69" s="54"/>
      <c r="S69" s="86"/>
      <c r="T69" s="55"/>
      <c r="U69" s="83"/>
      <c r="V69" s="83"/>
      <c r="W69" s="84"/>
      <c r="X69" s="55"/>
      <c r="Y69" s="86"/>
      <c r="Z69" s="54"/>
      <c r="AA69" s="86"/>
      <c r="AB69" s="55"/>
      <c r="AC69" s="86"/>
      <c r="AD69" s="54"/>
    </row>
    <row r="70" spans="2:30" ht="12.95" customHeight="1">
      <c r="B70" s="177" t="s">
        <v>42</v>
      </c>
      <c r="C70" s="178"/>
      <c r="D70" s="157">
        <f>$H$47</f>
        <v>13</v>
      </c>
      <c r="E70" s="55"/>
      <c r="F70" s="614" t="s">
        <v>347</v>
      </c>
      <c r="G70" s="614"/>
      <c r="H70" s="614"/>
      <c r="I70" s="614"/>
      <c r="J70" s="614"/>
      <c r="K70" s="614"/>
      <c r="L70" s="614"/>
      <c r="M70" s="55"/>
      <c r="N70" s="610" t="s">
        <v>348</v>
      </c>
      <c r="O70" s="610"/>
      <c r="P70" s="610"/>
      <c r="R70" s="54"/>
      <c r="S70" s="86"/>
      <c r="T70" s="54"/>
      <c r="U70" s="84"/>
      <c r="V70" s="83"/>
      <c r="W70" s="83"/>
      <c r="X70" s="55"/>
      <c r="Y70" s="86"/>
      <c r="Z70" s="54"/>
      <c r="AA70" s="86"/>
      <c r="AB70" s="55"/>
      <c r="AC70" s="86"/>
      <c r="AD70" s="54"/>
    </row>
    <row r="71" spans="2:30" ht="12.95" customHeight="1">
      <c r="B71" s="177" t="s">
        <v>40</v>
      </c>
      <c r="C71" s="178"/>
      <c r="D71" s="157">
        <f>$H$25</f>
        <v>7</v>
      </c>
      <c r="E71" s="55"/>
      <c r="F71" s="614" t="s">
        <v>349</v>
      </c>
      <c r="G71" s="614"/>
      <c r="H71" s="614"/>
      <c r="I71" s="614"/>
      <c r="J71" s="614"/>
      <c r="K71" s="614"/>
      <c r="L71" s="614"/>
      <c r="M71" s="55"/>
      <c r="N71" s="610" t="s">
        <v>350</v>
      </c>
      <c r="O71" s="610"/>
      <c r="P71" s="610"/>
      <c r="R71" s="55"/>
      <c r="U71" s="84"/>
      <c r="V71" s="83"/>
      <c r="W71" s="83"/>
    </row>
    <row r="72" spans="2:30" ht="12.95" customHeight="1">
      <c r="B72" s="177" t="s">
        <v>29</v>
      </c>
      <c r="C72" s="178"/>
      <c r="D72" s="157">
        <f>$L$25</f>
        <v>6</v>
      </c>
      <c r="E72" s="55"/>
      <c r="F72" s="614" t="s">
        <v>351</v>
      </c>
      <c r="G72" s="614"/>
      <c r="H72" s="614"/>
      <c r="I72" s="614"/>
      <c r="J72" s="614"/>
      <c r="K72" s="614"/>
      <c r="L72" s="614"/>
      <c r="M72" s="55"/>
      <c r="N72" s="610" t="s">
        <v>352</v>
      </c>
      <c r="O72" s="610"/>
      <c r="P72" s="610"/>
      <c r="U72" s="84"/>
      <c r="V72" s="83"/>
      <c r="W72" s="83"/>
    </row>
    <row r="73" spans="2:30" ht="12.95" customHeight="1">
      <c r="M73" s="55"/>
      <c r="N73" s="610" t="s">
        <v>353</v>
      </c>
      <c r="O73" s="610"/>
      <c r="P73" s="610"/>
      <c r="U73" s="84"/>
      <c r="V73" s="83"/>
      <c r="W73" s="83"/>
    </row>
    <row r="74" spans="2:30" ht="12.95" customHeight="1">
      <c r="B74" s="616" t="s">
        <v>244</v>
      </c>
      <c r="C74" s="616"/>
      <c r="D74" s="616"/>
      <c r="E74" s="55"/>
      <c r="F74" s="194" t="s">
        <v>203</v>
      </c>
      <c r="G74" s="617" t="s">
        <v>245</v>
      </c>
      <c r="H74" s="617"/>
      <c r="I74" s="195">
        <v>6</v>
      </c>
      <c r="J74" s="120">
        <f>'wk2'!J74+I74</f>
        <v>14</v>
      </c>
      <c r="K74" s="618" t="s">
        <v>354</v>
      </c>
      <c r="L74" s="618"/>
      <c r="M74" s="55"/>
      <c r="N74" s="610" t="s">
        <v>355</v>
      </c>
      <c r="O74" s="610"/>
      <c r="P74" s="610"/>
      <c r="U74" s="84"/>
      <c r="V74" s="83"/>
      <c r="W74" s="83"/>
    </row>
    <row r="75" spans="2:30" ht="12.95" customHeight="1">
      <c r="B75" s="615" t="s">
        <v>356</v>
      </c>
      <c r="C75" s="615"/>
      <c r="D75" s="121">
        <f>MAX('Team Totals'!$T$8:'Team Totals'!$T$15:$T$29)</f>
        <v>1901</v>
      </c>
      <c r="E75" s="55"/>
      <c r="F75" s="196" t="s">
        <v>201</v>
      </c>
      <c r="G75" s="619" t="s">
        <v>249</v>
      </c>
      <c r="H75" s="619"/>
      <c r="I75" s="197">
        <v>2</v>
      </c>
      <c r="J75" s="123">
        <f>'wk2'!J75+I75</f>
        <v>10</v>
      </c>
      <c r="K75" s="618" t="s">
        <v>357</v>
      </c>
      <c r="L75" s="618"/>
      <c r="M75" s="55"/>
      <c r="N75" s="609" t="s">
        <v>62</v>
      </c>
      <c r="O75" s="609"/>
      <c r="P75" s="609"/>
    </row>
    <row r="76" spans="2:30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1">
    <mergeCell ref="F3:L3"/>
    <mergeCell ref="N27:O27"/>
    <mergeCell ref="F61:L61"/>
    <mergeCell ref="F57:L57"/>
    <mergeCell ref="F67:L67"/>
    <mergeCell ref="N38:O38"/>
    <mergeCell ref="F58:L58"/>
    <mergeCell ref="F59:L59"/>
    <mergeCell ref="F63:L63"/>
    <mergeCell ref="F62:L62"/>
    <mergeCell ref="F64:L64"/>
    <mergeCell ref="F65:L65"/>
    <mergeCell ref="N64:O64"/>
    <mergeCell ref="F70:L70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69:L69"/>
    <mergeCell ref="B75:C75"/>
    <mergeCell ref="B74:D74"/>
    <mergeCell ref="G74:H74"/>
    <mergeCell ref="K74:L74"/>
    <mergeCell ref="F72:L72"/>
    <mergeCell ref="G75:H75"/>
    <mergeCell ref="K75:L75"/>
    <mergeCell ref="B5:C5"/>
    <mergeCell ref="F5:G5"/>
    <mergeCell ref="J5:K5"/>
    <mergeCell ref="B16:C16"/>
    <mergeCell ref="F16:G16"/>
    <mergeCell ref="J16:K16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  <mergeCell ref="R55:T55"/>
    <mergeCell ref="R56:T56"/>
    <mergeCell ref="R57:T57"/>
    <mergeCell ref="R50:T50"/>
    <mergeCell ref="R51:T51"/>
    <mergeCell ref="R52:T52"/>
    <mergeCell ref="R53:T53"/>
    <mergeCell ref="R54:T54"/>
  </mergeCells>
  <pageMargins left="0" right="0" top="9.0000000000000024E-2" bottom="0" header="0.13" footer="0.5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76"/>
  <sheetViews>
    <sheetView view="pageBreakPreview" topLeftCell="A53" zoomScale="180" workbookViewId="0">
      <selection activeCell="J75" sqref="J74:J75"/>
    </sheetView>
  </sheetViews>
  <sheetFormatPr defaultColWidth="9.140625"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3" customWidth="1"/>
    <col min="19" max="19" width="3.7109375" customWidth="1"/>
    <col min="20" max="20" width="7.85546875" customWidth="1"/>
    <col min="21" max="26" width="3.7109375" customWidth="1"/>
  </cols>
  <sheetData>
    <row r="1" spans="2:16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6" ht="12.95" customHeight="1">
      <c r="B2" s="54" t="s">
        <v>358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6" ht="12.95" customHeight="1">
      <c r="B3" s="583" t="s">
        <v>62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6" ht="12.95" customHeight="1">
      <c r="B4" s="55"/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</row>
    <row r="6" spans="2:16" ht="12.95" customHeight="1">
      <c r="B6" s="59" t="s">
        <v>65</v>
      </c>
      <c r="C6" s="60" t="s">
        <v>66</v>
      </c>
      <c r="D6" s="61">
        <v>3</v>
      </c>
      <c r="E6" s="55"/>
      <c r="F6" s="59" t="s">
        <v>65</v>
      </c>
      <c r="G6" s="60" t="s">
        <v>67</v>
      </c>
      <c r="H6" s="61">
        <v>12</v>
      </c>
      <c r="I6" s="55"/>
      <c r="J6" s="59" t="s">
        <v>65</v>
      </c>
      <c r="K6" s="60" t="s">
        <v>68</v>
      </c>
      <c r="L6" s="61">
        <v>6</v>
      </c>
      <c r="M6" s="55"/>
      <c r="N6" s="59" t="s">
        <v>65</v>
      </c>
      <c r="O6" s="60" t="s">
        <v>307</v>
      </c>
      <c r="P6" s="61">
        <v>3</v>
      </c>
    </row>
    <row r="7" spans="2:16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0</v>
      </c>
    </row>
    <row r="8" spans="2:16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0" t="s">
        <v>253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0</v>
      </c>
    </row>
    <row r="9" spans="2:16" ht="12.95" customHeight="1">
      <c r="B9" s="59" t="s">
        <v>79</v>
      </c>
      <c r="C9" s="60" t="s">
        <v>88</v>
      </c>
      <c r="D9" s="61">
        <v>6</v>
      </c>
      <c r="E9" s="55"/>
      <c r="F9" s="59" t="s">
        <v>79</v>
      </c>
      <c r="G9" s="60" t="s">
        <v>81</v>
      </c>
      <c r="H9" s="61">
        <v>0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83</v>
      </c>
      <c r="P9" s="61">
        <v>3</v>
      </c>
    </row>
    <row r="10" spans="2:16" ht="12.95" customHeight="1">
      <c r="B10" s="59" t="s">
        <v>79</v>
      </c>
      <c r="C10" s="60" t="s">
        <v>308</v>
      </c>
      <c r="D10" s="61">
        <v>3</v>
      </c>
      <c r="E10" s="55"/>
      <c r="F10" s="59" t="s">
        <v>79</v>
      </c>
      <c r="G10" s="60" t="s">
        <v>89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359</v>
      </c>
      <c r="P10" s="61">
        <v>0</v>
      </c>
    </row>
    <row r="11" spans="2:16" ht="12.95" customHeight="1">
      <c r="B11" s="59" t="s">
        <v>79</v>
      </c>
      <c r="C11" s="60" t="s">
        <v>80</v>
      </c>
      <c r="D11" s="61">
        <v>0</v>
      </c>
      <c r="E11" s="55"/>
      <c r="F11" s="59" t="s">
        <v>79</v>
      </c>
      <c r="G11" s="60" t="s">
        <v>254</v>
      </c>
      <c r="H11" s="61">
        <v>3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91</v>
      </c>
      <c r="P11" s="61">
        <v>6</v>
      </c>
    </row>
    <row r="12" spans="2:16" ht="12.95" customHeight="1">
      <c r="B12" s="59" t="s">
        <v>92</v>
      </c>
      <c r="C12" s="55" t="s">
        <v>93</v>
      </c>
      <c r="D12" s="61">
        <v>7</v>
      </c>
      <c r="E12" s="55"/>
      <c r="F12" s="59" t="s">
        <v>92</v>
      </c>
      <c r="G12" s="60" t="s">
        <v>309</v>
      </c>
      <c r="H12" s="61">
        <v>10</v>
      </c>
      <c r="I12" s="55"/>
      <c r="J12" s="59" t="s">
        <v>92</v>
      </c>
      <c r="K12" s="60" t="s">
        <v>95</v>
      </c>
      <c r="L12" s="61">
        <v>4</v>
      </c>
      <c r="M12" s="55"/>
      <c r="N12" s="59" t="s">
        <v>92</v>
      </c>
      <c r="O12" s="60" t="s">
        <v>96</v>
      </c>
      <c r="P12" s="61">
        <v>13</v>
      </c>
    </row>
    <row r="13" spans="2:16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360</v>
      </c>
      <c r="H13" s="61">
        <v>0</v>
      </c>
      <c r="I13" s="55"/>
      <c r="J13" s="59" t="s">
        <v>97</v>
      </c>
      <c r="K13" s="60" t="s">
        <v>311</v>
      </c>
      <c r="L13" s="61">
        <v>0</v>
      </c>
      <c r="M13" s="55"/>
      <c r="N13" s="59" t="s">
        <v>97</v>
      </c>
      <c r="O13" s="60" t="s">
        <v>101</v>
      </c>
      <c r="P13" s="61">
        <v>0</v>
      </c>
    </row>
    <row r="14" spans="2:16" ht="12.95" customHeight="1">
      <c r="B14" s="59"/>
      <c r="C14" s="64" t="s">
        <v>102</v>
      </c>
      <c r="D14" s="198">
        <f>SUM(D6:D13)</f>
        <v>19</v>
      </c>
      <c r="E14" s="55"/>
      <c r="F14" s="59"/>
      <c r="G14" s="66" t="s">
        <v>102</v>
      </c>
      <c r="H14" s="198">
        <f>SUM(H6:H13)</f>
        <v>25</v>
      </c>
      <c r="I14" s="55"/>
      <c r="J14" s="59"/>
      <c r="K14" s="64" t="s">
        <v>102</v>
      </c>
      <c r="L14" s="198">
        <f>SUM(L6:L13)</f>
        <v>10</v>
      </c>
      <c r="M14" s="55"/>
      <c r="N14" s="59"/>
      <c r="O14" s="64" t="s">
        <v>102</v>
      </c>
      <c r="P14" s="198">
        <f>SUM(P6:P13)</f>
        <v>25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</row>
    <row r="17" spans="2:16" ht="12.95" customHeight="1">
      <c r="B17" s="59" t="s">
        <v>65</v>
      </c>
      <c r="C17" s="60" t="s">
        <v>104</v>
      </c>
      <c r="D17" s="61">
        <v>6</v>
      </c>
      <c r="E17" s="55"/>
      <c r="F17" s="59" t="s">
        <v>65</v>
      </c>
      <c r="G17" s="60" t="s">
        <v>105</v>
      </c>
      <c r="H17" s="61">
        <v>9</v>
      </c>
      <c r="I17" s="55"/>
      <c r="J17" s="59" t="s">
        <v>65</v>
      </c>
      <c r="K17" s="158" t="s">
        <v>106</v>
      </c>
      <c r="L17" s="61">
        <v>5</v>
      </c>
      <c r="M17" s="55"/>
      <c r="N17" s="59" t="s">
        <v>65</v>
      </c>
      <c r="O17" s="60" t="s">
        <v>107</v>
      </c>
      <c r="P17" s="61">
        <v>12</v>
      </c>
    </row>
    <row r="18" spans="2:16" ht="12.95" customHeight="1">
      <c r="B18" s="59" t="s">
        <v>70</v>
      </c>
      <c r="C18" s="60" t="s">
        <v>108</v>
      </c>
      <c r="D18" s="61">
        <v>6</v>
      </c>
      <c r="E18" s="55"/>
      <c r="F18" s="59" t="s">
        <v>70</v>
      </c>
      <c r="G18" s="60" t="s">
        <v>109</v>
      </c>
      <c r="H18" s="61">
        <v>0</v>
      </c>
      <c r="I18" s="55"/>
      <c r="J18" s="59" t="s">
        <v>70</v>
      </c>
      <c r="K18" s="158" t="s">
        <v>110</v>
      </c>
      <c r="L18" s="61">
        <v>12</v>
      </c>
      <c r="M18" s="55"/>
      <c r="N18" s="59" t="s">
        <v>70</v>
      </c>
      <c r="O18" s="60" t="s">
        <v>257</v>
      </c>
      <c r="P18" s="61">
        <v>0</v>
      </c>
    </row>
    <row r="19" spans="2:16" ht="12.95" customHeight="1">
      <c r="B19" s="59" t="s">
        <v>70</v>
      </c>
      <c r="C19" s="60" t="s">
        <v>112</v>
      </c>
      <c r="D19" s="61">
        <v>6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158" t="s">
        <v>314</v>
      </c>
      <c r="L19" s="61">
        <v>6</v>
      </c>
      <c r="M19" s="55"/>
      <c r="N19" s="59" t="s">
        <v>70</v>
      </c>
      <c r="O19" s="60" t="s">
        <v>361</v>
      </c>
      <c r="P19" s="61">
        <v>2</v>
      </c>
    </row>
    <row r="20" spans="2:16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158" t="s">
        <v>118</v>
      </c>
      <c r="L20" s="61">
        <v>3</v>
      </c>
      <c r="M20" s="55"/>
      <c r="N20" s="59" t="s">
        <v>79</v>
      </c>
      <c r="O20" s="60" t="s">
        <v>119</v>
      </c>
      <c r="P20" s="61">
        <v>0</v>
      </c>
    </row>
    <row r="21" spans="2:16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121</v>
      </c>
      <c r="H21" s="61">
        <v>0</v>
      </c>
      <c r="I21" s="55"/>
      <c r="J21" s="59" t="s">
        <v>79</v>
      </c>
      <c r="K21" s="158" t="s">
        <v>315</v>
      </c>
      <c r="L21" s="61">
        <v>3</v>
      </c>
      <c r="M21" s="55"/>
      <c r="N21" s="59" t="s">
        <v>79</v>
      </c>
      <c r="O21" s="60" t="s">
        <v>123</v>
      </c>
      <c r="P21" s="61">
        <v>3</v>
      </c>
    </row>
    <row r="22" spans="2:16" ht="12.95" customHeight="1">
      <c r="B22" s="59" t="s">
        <v>79</v>
      </c>
      <c r="C22" s="60" t="s">
        <v>124</v>
      </c>
      <c r="D22" s="61">
        <v>1</v>
      </c>
      <c r="E22" s="55"/>
      <c r="F22" s="59" t="s">
        <v>79</v>
      </c>
      <c r="G22" s="60" t="s">
        <v>125</v>
      </c>
      <c r="H22" s="61">
        <v>0</v>
      </c>
      <c r="I22" s="55"/>
      <c r="J22" s="59" t="s">
        <v>79</v>
      </c>
      <c r="K22" s="158" t="s">
        <v>126</v>
      </c>
      <c r="L22" s="61">
        <v>0</v>
      </c>
      <c r="M22" s="55"/>
      <c r="N22" s="59" t="s">
        <v>79</v>
      </c>
      <c r="O22" s="60" t="s">
        <v>316</v>
      </c>
      <c r="P22" s="61">
        <v>0</v>
      </c>
    </row>
    <row r="23" spans="2:16" ht="12.95" customHeight="1">
      <c r="B23" s="59" t="s">
        <v>92</v>
      </c>
      <c r="C23" s="60" t="s">
        <v>128</v>
      </c>
      <c r="D23" s="61">
        <v>4</v>
      </c>
      <c r="E23" s="55"/>
      <c r="F23" s="59" t="s">
        <v>92</v>
      </c>
      <c r="G23" s="60" t="s">
        <v>129</v>
      </c>
      <c r="H23" s="61">
        <v>8</v>
      </c>
      <c r="I23" s="55"/>
      <c r="J23" s="59" t="s">
        <v>92</v>
      </c>
      <c r="K23" s="158" t="s">
        <v>130</v>
      </c>
      <c r="L23" s="61">
        <v>7</v>
      </c>
      <c r="M23" s="55"/>
      <c r="N23" s="59" t="s">
        <v>92</v>
      </c>
      <c r="O23" s="60" t="s">
        <v>131</v>
      </c>
      <c r="P23" s="61">
        <v>16</v>
      </c>
    </row>
    <row r="24" spans="2:16" ht="12.95" customHeight="1">
      <c r="B24" s="59" t="s">
        <v>97</v>
      </c>
      <c r="C24" s="60" t="s">
        <v>132</v>
      </c>
      <c r="D24" s="61">
        <v>6</v>
      </c>
      <c r="E24" s="55"/>
      <c r="F24" s="59" t="s">
        <v>97</v>
      </c>
      <c r="G24" s="60" t="s">
        <v>263</v>
      </c>
      <c r="H24" s="61">
        <v>0</v>
      </c>
      <c r="I24" s="55"/>
      <c r="J24" s="59" t="s">
        <v>97</v>
      </c>
      <c r="K24" s="158" t="s">
        <v>134</v>
      </c>
      <c r="L24" s="61">
        <v>0</v>
      </c>
      <c r="M24" s="55"/>
      <c r="N24" s="59" t="s">
        <v>97</v>
      </c>
      <c r="O24" s="60" t="s">
        <v>135</v>
      </c>
      <c r="P24" s="61">
        <v>0</v>
      </c>
    </row>
    <row r="25" spans="2:16" ht="12.95" customHeight="1">
      <c r="B25" s="59"/>
      <c r="C25" s="64" t="s">
        <v>102</v>
      </c>
      <c r="D25" s="198">
        <f>SUM(D17:D24)</f>
        <v>32</v>
      </c>
      <c r="E25" s="55"/>
      <c r="F25" s="59"/>
      <c r="G25" s="66" t="s">
        <v>102</v>
      </c>
      <c r="H25" s="198">
        <f>SUM(H17:H24)</f>
        <v>17</v>
      </c>
      <c r="I25" s="55"/>
      <c r="J25" s="59"/>
      <c r="K25" s="64" t="s">
        <v>102</v>
      </c>
      <c r="L25" s="198">
        <f>SUM(L17:L24)</f>
        <v>36</v>
      </c>
      <c r="M25" s="55"/>
      <c r="N25" s="59"/>
      <c r="O25" s="64" t="s">
        <v>102</v>
      </c>
      <c r="P25" s="198">
        <f>SUM(P17:P24)</f>
        <v>33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</row>
    <row r="28" spans="2:16" ht="12.95" customHeight="1">
      <c r="B28" s="59" t="s">
        <v>65</v>
      </c>
      <c r="C28" s="60" t="s">
        <v>136</v>
      </c>
      <c r="D28" s="61">
        <v>12</v>
      </c>
      <c r="E28" s="55"/>
      <c r="F28" s="59" t="s">
        <v>65</v>
      </c>
      <c r="G28" s="60" t="s">
        <v>318</v>
      </c>
      <c r="H28" s="61">
        <v>7</v>
      </c>
      <c r="I28" s="55"/>
      <c r="J28" s="59" t="s">
        <v>65</v>
      </c>
      <c r="K28" s="60" t="s">
        <v>258</v>
      </c>
      <c r="L28" s="61">
        <v>12</v>
      </c>
      <c r="M28" s="55"/>
      <c r="N28" s="59" t="s">
        <v>65</v>
      </c>
      <c r="O28" s="60" t="s">
        <v>139</v>
      </c>
      <c r="P28" s="61">
        <v>12</v>
      </c>
    </row>
    <row r="29" spans="2:16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141</v>
      </c>
      <c r="H29" s="61">
        <v>0</v>
      </c>
      <c r="I29" s="55"/>
      <c r="J29" s="59" t="s">
        <v>70</v>
      </c>
      <c r="K29" s="60" t="s">
        <v>142</v>
      </c>
      <c r="L29" s="61">
        <v>6</v>
      </c>
      <c r="M29" s="55"/>
      <c r="N29" s="59" t="s">
        <v>70</v>
      </c>
      <c r="O29" s="60" t="s">
        <v>143</v>
      </c>
      <c r="P29" s="61">
        <v>6</v>
      </c>
    </row>
    <row r="30" spans="2:16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362</v>
      </c>
      <c r="H30" s="61">
        <v>12</v>
      </c>
      <c r="I30" s="55"/>
      <c r="J30" s="59" t="s">
        <v>70</v>
      </c>
      <c r="K30" s="60" t="s">
        <v>146</v>
      </c>
      <c r="L30" s="61">
        <v>6</v>
      </c>
      <c r="M30" s="55"/>
      <c r="N30" s="59" t="s">
        <v>70</v>
      </c>
      <c r="O30" s="60" t="s">
        <v>363</v>
      </c>
      <c r="P30" s="61">
        <v>6</v>
      </c>
    </row>
    <row r="31" spans="2:16" ht="12.95" customHeight="1">
      <c r="B31" s="59" t="s">
        <v>79</v>
      </c>
      <c r="C31" s="60" t="s">
        <v>364</v>
      </c>
      <c r="D31" s="61">
        <v>6</v>
      </c>
      <c r="E31" s="55"/>
      <c r="F31" s="59" t="s">
        <v>79</v>
      </c>
      <c r="G31" s="60" t="s">
        <v>149</v>
      </c>
      <c r="H31" s="61">
        <v>3</v>
      </c>
      <c r="I31" s="55"/>
      <c r="J31" s="59" t="s">
        <v>79</v>
      </c>
      <c r="K31" s="60" t="s">
        <v>150</v>
      </c>
      <c r="L31" s="61">
        <v>6</v>
      </c>
      <c r="M31" s="55"/>
      <c r="N31" s="59" t="s">
        <v>79</v>
      </c>
      <c r="O31" s="60" t="s">
        <v>151</v>
      </c>
      <c r="P31" s="61">
        <v>3</v>
      </c>
    </row>
    <row r="32" spans="2:16" ht="12.95" customHeight="1">
      <c r="B32" s="59" t="s">
        <v>79</v>
      </c>
      <c r="C32" s="60" t="s">
        <v>152</v>
      </c>
      <c r="D32" s="61">
        <v>6</v>
      </c>
      <c r="E32" s="55"/>
      <c r="F32" s="59" t="s">
        <v>79</v>
      </c>
      <c r="G32" s="60" t="s">
        <v>157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155</v>
      </c>
      <c r="P32" s="61">
        <v>0</v>
      </c>
    </row>
    <row r="33" spans="2:16" ht="12.95" customHeight="1">
      <c r="B33" s="59" t="s">
        <v>79</v>
      </c>
      <c r="C33" s="60" t="s">
        <v>156</v>
      </c>
      <c r="D33" s="61">
        <v>0</v>
      </c>
      <c r="E33" s="55"/>
      <c r="F33" s="59" t="s">
        <v>79</v>
      </c>
      <c r="G33" s="60" t="s">
        <v>259</v>
      </c>
      <c r="H33" s="61">
        <v>3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159</v>
      </c>
      <c r="P33" s="61">
        <v>0</v>
      </c>
    </row>
    <row r="34" spans="2:16" ht="12.95" customHeight="1">
      <c r="B34" s="59" t="s">
        <v>92</v>
      </c>
      <c r="C34" s="60" t="s">
        <v>260</v>
      </c>
      <c r="D34" s="61">
        <v>9</v>
      </c>
      <c r="E34" s="55"/>
      <c r="F34" s="59" t="s">
        <v>92</v>
      </c>
      <c r="G34" s="60" t="s">
        <v>261</v>
      </c>
      <c r="H34" s="61">
        <v>8</v>
      </c>
      <c r="I34" s="55"/>
      <c r="J34" s="59" t="s">
        <v>92</v>
      </c>
      <c r="K34" s="60" t="s">
        <v>162</v>
      </c>
      <c r="L34" s="61">
        <v>3</v>
      </c>
      <c r="M34" s="55"/>
      <c r="N34" s="59" t="s">
        <v>92</v>
      </c>
      <c r="O34" s="60" t="s">
        <v>262</v>
      </c>
      <c r="P34" s="61">
        <v>6</v>
      </c>
    </row>
    <row r="35" spans="2:16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165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6" ht="12.95" customHeight="1">
      <c r="B36" s="59"/>
      <c r="C36" s="64" t="s">
        <v>102</v>
      </c>
      <c r="D36" s="198">
        <f>SUM(D28:D35)</f>
        <v>33</v>
      </c>
      <c r="E36" s="55"/>
      <c r="F36" s="59"/>
      <c r="G36" s="64" t="s">
        <v>102</v>
      </c>
      <c r="H36" s="198">
        <f>SUM(H28:H35)</f>
        <v>33</v>
      </c>
      <c r="I36" s="55"/>
      <c r="J36" s="59"/>
      <c r="K36" s="64" t="s">
        <v>102</v>
      </c>
      <c r="L36" s="198">
        <f>SUM(L28:L35)</f>
        <v>33</v>
      </c>
      <c r="M36" s="55"/>
      <c r="N36" s="60"/>
      <c r="O36" s="66" t="s">
        <v>102</v>
      </c>
      <c r="P36" s="198">
        <f>SUM(P28:P35)</f>
        <v>33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16" ht="12.95" customHeight="1">
      <c r="B39" s="59" t="s">
        <v>65</v>
      </c>
      <c r="C39" s="60" t="s">
        <v>168</v>
      </c>
      <c r="D39" s="61">
        <v>3</v>
      </c>
      <c r="E39" s="55"/>
      <c r="F39" s="59" t="s">
        <v>65</v>
      </c>
      <c r="G39" s="60" t="s">
        <v>321</v>
      </c>
      <c r="H39" s="61">
        <v>6</v>
      </c>
      <c r="I39" s="55"/>
      <c r="J39" s="59" t="s">
        <v>65</v>
      </c>
      <c r="K39" s="60" t="s">
        <v>170</v>
      </c>
      <c r="L39" s="61">
        <v>6</v>
      </c>
      <c r="M39" s="55"/>
      <c r="N39" s="59" t="s">
        <v>65</v>
      </c>
      <c r="O39" s="60" t="s">
        <v>366</v>
      </c>
      <c r="P39" s="61">
        <v>6</v>
      </c>
    </row>
    <row r="40" spans="2:16" ht="12.95" customHeight="1">
      <c r="B40" s="59" t="s">
        <v>70</v>
      </c>
      <c r="C40" s="60" t="s">
        <v>172</v>
      </c>
      <c r="D40" s="61">
        <v>6</v>
      </c>
      <c r="E40" s="55"/>
      <c r="F40" s="59" t="s">
        <v>70</v>
      </c>
      <c r="G40" s="60" t="s">
        <v>264</v>
      </c>
      <c r="H40" s="61">
        <v>0</v>
      </c>
      <c r="I40" s="55"/>
      <c r="J40" s="59" t="s">
        <v>70</v>
      </c>
      <c r="K40" s="60" t="s">
        <v>174</v>
      </c>
      <c r="L40" s="61">
        <v>6</v>
      </c>
      <c r="M40" s="55"/>
      <c r="N40" s="59" t="s">
        <v>70</v>
      </c>
      <c r="O40" s="60" t="s">
        <v>175</v>
      </c>
      <c r="P40" s="61">
        <v>0</v>
      </c>
    </row>
    <row r="41" spans="2:16" ht="12.95" customHeight="1">
      <c r="B41" s="59" t="s">
        <v>70</v>
      </c>
      <c r="C41" s="60" t="s">
        <v>176</v>
      </c>
      <c r="D41" s="61">
        <v>3</v>
      </c>
      <c r="E41" s="55"/>
      <c r="F41" s="59" t="s">
        <v>70</v>
      </c>
      <c r="G41" s="60" t="s">
        <v>177</v>
      </c>
      <c r="H41" s="61">
        <v>3</v>
      </c>
      <c r="I41" s="55"/>
      <c r="J41" s="59" t="s">
        <v>70</v>
      </c>
      <c r="K41" s="60" t="s">
        <v>178</v>
      </c>
      <c r="L41" s="61">
        <v>0</v>
      </c>
      <c r="M41" s="55"/>
      <c r="N41" s="59" t="s">
        <v>70</v>
      </c>
      <c r="O41" s="60" t="s">
        <v>179</v>
      </c>
      <c r="P41" s="61">
        <v>18</v>
      </c>
    </row>
    <row r="42" spans="2:16" ht="12.95" customHeight="1">
      <c r="B42" s="59" t="s">
        <v>79</v>
      </c>
      <c r="C42" s="60" t="s">
        <v>180</v>
      </c>
      <c r="D42" s="61">
        <v>0</v>
      </c>
      <c r="E42" s="55"/>
      <c r="F42" s="59" t="s">
        <v>79</v>
      </c>
      <c r="G42" s="60" t="s">
        <v>181</v>
      </c>
      <c r="H42" s="61">
        <v>3</v>
      </c>
      <c r="I42" s="55"/>
      <c r="J42" s="59" t="s">
        <v>79</v>
      </c>
      <c r="K42" s="60" t="s">
        <v>265</v>
      </c>
      <c r="L42" s="61">
        <v>0</v>
      </c>
      <c r="M42" s="55"/>
      <c r="N42" s="59" t="s">
        <v>79</v>
      </c>
      <c r="O42" s="60" t="s">
        <v>183</v>
      </c>
      <c r="P42" s="61">
        <v>0</v>
      </c>
    </row>
    <row r="43" spans="2:16" ht="12.95" customHeight="1">
      <c r="B43" s="59" t="s">
        <v>79</v>
      </c>
      <c r="C43" s="60" t="s">
        <v>184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186</v>
      </c>
      <c r="L43" s="61">
        <v>3</v>
      </c>
      <c r="M43" s="55"/>
      <c r="N43" s="59" t="s">
        <v>79</v>
      </c>
      <c r="O43" s="60" t="s">
        <v>368</v>
      </c>
      <c r="P43" s="61">
        <v>3</v>
      </c>
    </row>
    <row r="44" spans="2:16" ht="12.95" customHeight="1">
      <c r="B44" s="59" t="s">
        <v>79</v>
      </c>
      <c r="C44" s="60" t="s">
        <v>369</v>
      </c>
      <c r="D44" s="61">
        <v>0</v>
      </c>
      <c r="E44" s="55"/>
      <c r="F44" s="59" t="s">
        <v>79</v>
      </c>
      <c r="G44" s="60" t="s">
        <v>370</v>
      </c>
      <c r="H44" s="61">
        <v>3</v>
      </c>
      <c r="I44" s="55"/>
      <c r="J44" s="59" t="s">
        <v>79</v>
      </c>
      <c r="K44" s="60" t="s">
        <v>190</v>
      </c>
      <c r="L44" s="61">
        <v>9</v>
      </c>
      <c r="M44" s="55"/>
      <c r="N44" s="59" t="s">
        <v>79</v>
      </c>
      <c r="O44" s="60" t="s">
        <v>191</v>
      </c>
      <c r="P44" s="61">
        <v>0</v>
      </c>
    </row>
    <row r="45" spans="2:16" ht="12.95" customHeight="1">
      <c r="B45" s="59" t="s">
        <v>92</v>
      </c>
      <c r="C45" s="60" t="s">
        <v>322</v>
      </c>
      <c r="D45" s="61">
        <v>10</v>
      </c>
      <c r="E45" s="55"/>
      <c r="F45" s="59" t="s">
        <v>92</v>
      </c>
      <c r="G45" s="60" t="s">
        <v>371</v>
      </c>
      <c r="H45" s="61">
        <v>13</v>
      </c>
      <c r="I45" s="55"/>
      <c r="J45" s="59" t="s">
        <v>92</v>
      </c>
      <c r="K45" s="60" t="s">
        <v>194</v>
      </c>
      <c r="L45" s="61">
        <v>8</v>
      </c>
      <c r="M45" s="55"/>
      <c r="N45" s="59" t="s">
        <v>92</v>
      </c>
      <c r="O45" s="60" t="s">
        <v>195</v>
      </c>
      <c r="P45" s="61">
        <v>14</v>
      </c>
    </row>
    <row r="46" spans="2:16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199</v>
      </c>
      <c r="P46" s="61">
        <v>12</v>
      </c>
    </row>
    <row r="47" spans="2:16" ht="12.95" customHeight="1">
      <c r="B47" s="59"/>
      <c r="C47" s="64" t="s">
        <v>102</v>
      </c>
      <c r="D47" s="198">
        <f>SUM(D39:D46)</f>
        <v>22</v>
      </c>
      <c r="E47" s="55"/>
      <c r="F47" s="59"/>
      <c r="G47" s="64" t="s">
        <v>102</v>
      </c>
      <c r="H47" s="198">
        <f>SUM(H39:H46)</f>
        <v>28</v>
      </c>
      <c r="I47" s="55"/>
      <c r="J47" s="59"/>
      <c r="K47" s="64" t="s">
        <v>102</v>
      </c>
      <c r="L47" s="198">
        <f>SUM(L39:L46)</f>
        <v>32</v>
      </c>
      <c r="M47" s="55"/>
      <c r="N47" s="59"/>
      <c r="O47" s="64" t="s">
        <v>102</v>
      </c>
      <c r="P47" s="198">
        <f>SUM(P39:P46)</f>
        <v>53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5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358</v>
      </c>
      <c r="P49" s="201"/>
      <c r="R49" s="202"/>
      <c r="S49" s="202"/>
      <c r="T49" s="202"/>
      <c r="U49" s="202"/>
      <c r="V49" s="202"/>
      <c r="W49" s="202"/>
      <c r="X49" s="202"/>
      <c r="Y49" s="202"/>
    </row>
    <row r="50" spans="2:25" ht="12.95" customHeight="1">
      <c r="B50" s="169"/>
      <c r="C50" s="74" t="s">
        <v>372</v>
      </c>
      <c r="D50" s="75">
        <f>L14</f>
        <v>10</v>
      </c>
      <c r="E50" s="78"/>
      <c r="F50" s="137" t="s">
        <v>203</v>
      </c>
      <c r="G50" s="74" t="s">
        <v>24</v>
      </c>
      <c r="H50" s="75">
        <f>P36</f>
        <v>33</v>
      </c>
      <c r="I50" s="78"/>
      <c r="J50" s="77"/>
      <c r="K50" s="74" t="s">
        <v>36</v>
      </c>
      <c r="L50" s="75">
        <f>D47</f>
        <v>22</v>
      </c>
      <c r="M50" s="78"/>
      <c r="N50" s="80" t="s">
        <v>203</v>
      </c>
      <c r="O50" s="74" t="s">
        <v>42</v>
      </c>
      <c r="P50" s="81">
        <f>H47</f>
        <v>28</v>
      </c>
      <c r="R50" s="202"/>
      <c r="S50" s="604"/>
      <c r="T50" s="604"/>
      <c r="U50" s="604"/>
      <c r="V50" s="202"/>
      <c r="W50" s="202"/>
      <c r="X50" s="202"/>
      <c r="Y50" s="202"/>
    </row>
    <row r="51" spans="2:25" ht="12.95" customHeight="1">
      <c r="B51" s="85" t="s">
        <v>203</v>
      </c>
      <c r="C51" s="54" t="s">
        <v>29</v>
      </c>
      <c r="D51" s="86">
        <f>L25</f>
        <v>36</v>
      </c>
      <c r="E51" s="86"/>
      <c r="F51" s="86"/>
      <c r="G51" s="54" t="s">
        <v>373</v>
      </c>
      <c r="H51" s="86">
        <f>P14</f>
        <v>25</v>
      </c>
      <c r="I51" s="55"/>
      <c r="J51" s="139" t="s">
        <v>201</v>
      </c>
      <c r="K51" s="54" t="s">
        <v>374</v>
      </c>
      <c r="L51" s="86">
        <f>D36</f>
        <v>33</v>
      </c>
      <c r="M51" s="55"/>
      <c r="N51" s="95"/>
      <c r="O51" s="54" t="s">
        <v>375</v>
      </c>
      <c r="P51" s="89">
        <f>H25</f>
        <v>17</v>
      </c>
      <c r="R51" s="202"/>
      <c r="S51" s="604"/>
      <c r="T51" s="604"/>
      <c r="U51" s="604"/>
      <c r="V51" s="202"/>
      <c r="W51" s="202"/>
      <c r="X51" s="202"/>
      <c r="Y51" s="202"/>
    </row>
    <row r="52" spans="2:25" ht="12.95" customHeight="1">
      <c r="B52" s="91"/>
      <c r="E52" s="55"/>
      <c r="F52" s="67"/>
      <c r="I52" s="55"/>
      <c r="J52" s="171"/>
      <c r="M52" s="55"/>
      <c r="N52" s="55"/>
      <c r="P52" s="172"/>
      <c r="R52" s="202"/>
      <c r="S52" s="604"/>
      <c r="T52" s="604"/>
      <c r="U52" s="604"/>
      <c r="V52" s="202"/>
      <c r="W52" s="202"/>
      <c r="X52" s="202"/>
      <c r="Y52" s="202"/>
    </row>
    <row r="53" spans="2:25" ht="12.95" customHeight="1">
      <c r="B53" s="85"/>
      <c r="C53" s="54" t="s">
        <v>27</v>
      </c>
      <c r="D53" s="86">
        <f>H14</f>
        <v>25</v>
      </c>
      <c r="E53" s="55"/>
      <c r="F53" s="95"/>
      <c r="G53" s="54" t="s">
        <v>207</v>
      </c>
      <c r="H53" s="86">
        <f>P25</f>
        <v>33</v>
      </c>
      <c r="I53" s="55"/>
      <c r="J53" s="139" t="s">
        <v>201</v>
      </c>
      <c r="K53" s="54" t="s">
        <v>209</v>
      </c>
      <c r="L53" s="86">
        <f>D25</f>
        <v>32</v>
      </c>
      <c r="M53" s="55"/>
      <c r="N53" s="95" t="s">
        <v>203</v>
      </c>
      <c r="O53" s="54" t="s">
        <v>41</v>
      </c>
      <c r="P53" s="89">
        <f>P47</f>
        <v>53</v>
      </c>
      <c r="R53" s="202"/>
      <c r="S53" s="604"/>
      <c r="T53" s="604"/>
      <c r="U53" s="604"/>
      <c r="V53" s="202"/>
      <c r="W53" s="202"/>
      <c r="X53" s="202"/>
      <c r="Y53" s="202"/>
    </row>
    <row r="54" spans="2:25" ht="12.95" customHeight="1">
      <c r="B54" s="140" t="s">
        <v>201</v>
      </c>
      <c r="C54" s="98" t="s">
        <v>376</v>
      </c>
      <c r="D54" s="99">
        <f>L47</f>
        <v>32</v>
      </c>
      <c r="E54" s="98"/>
      <c r="F54" s="141" t="s">
        <v>203</v>
      </c>
      <c r="G54" s="98" t="s">
        <v>23</v>
      </c>
      <c r="H54" s="99">
        <f>H36</f>
        <v>33</v>
      </c>
      <c r="I54" s="102" t="s">
        <v>377</v>
      </c>
      <c r="J54" s="141"/>
      <c r="K54" s="98" t="s">
        <v>33</v>
      </c>
      <c r="L54" s="99">
        <f>D14</f>
        <v>19</v>
      </c>
      <c r="M54" s="102"/>
      <c r="N54" s="99"/>
      <c r="O54" s="98" t="s">
        <v>324</v>
      </c>
      <c r="P54" s="104">
        <f>L36</f>
        <v>33</v>
      </c>
      <c r="R54" s="202"/>
      <c r="S54" s="604"/>
      <c r="T54" s="604"/>
      <c r="U54" s="604"/>
      <c r="V54" s="202"/>
      <c r="W54" s="202"/>
      <c r="X54" s="202"/>
      <c r="Y54" s="202"/>
    </row>
    <row r="55" spans="2:25" ht="12.95" customHeight="1">
      <c r="B55" s="55"/>
      <c r="C55" s="55"/>
      <c r="D55" s="55"/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55"/>
      <c r="P55" s="55"/>
      <c r="R55" s="202"/>
      <c r="S55" s="604"/>
      <c r="T55" s="604"/>
      <c r="U55" s="604"/>
      <c r="V55" s="202"/>
      <c r="W55" s="202"/>
      <c r="X55" s="202"/>
      <c r="Y55" s="202"/>
    </row>
    <row r="56" spans="2:25" ht="12.95" customHeight="1">
      <c r="B56" s="632" t="s">
        <v>378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202"/>
      <c r="S56" s="604"/>
      <c r="T56" s="604"/>
      <c r="U56" s="604"/>
      <c r="V56" s="202"/>
      <c r="W56" s="202"/>
      <c r="X56" s="202"/>
      <c r="Y56" s="202"/>
    </row>
    <row r="57" spans="2:25" ht="12.95" customHeight="1">
      <c r="B57" s="108" t="s">
        <v>41</v>
      </c>
      <c r="C57" s="109"/>
      <c r="D57" s="61">
        <f>$P$47</f>
        <v>53</v>
      </c>
      <c r="E57" s="55"/>
      <c r="F57" s="623" t="s">
        <v>379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146"/>
      <c r="S57" s="604"/>
      <c r="T57" s="604"/>
      <c r="U57" s="604"/>
    </row>
    <row r="58" spans="2:25" ht="12.95" customHeight="1">
      <c r="B58" s="108" t="s">
        <v>29</v>
      </c>
      <c r="C58" s="109"/>
      <c r="D58" s="61">
        <f>$L$25</f>
        <v>36</v>
      </c>
      <c r="E58" s="55"/>
      <c r="F58" s="623" t="s">
        <v>380</v>
      </c>
      <c r="G58" s="624"/>
      <c r="H58" s="624"/>
      <c r="I58" s="624"/>
      <c r="J58" s="624"/>
      <c r="K58" s="624"/>
      <c r="L58" s="625"/>
      <c r="M58" s="55"/>
      <c r="N58" s="112" t="s">
        <v>381</v>
      </c>
      <c r="O58" s="102"/>
      <c r="P58" s="113">
        <f>MAX(D6:D12,H6:H12,L6:L12,P6:P12,D17:D23,H17:H23,L17:L23,P17:P23,D28:D34,H28:H34,L28:L34,P28:P34,D39:D45,H39:H45,L39:L45,P39:P45)</f>
        <v>18</v>
      </c>
    </row>
    <row r="59" spans="2:25" ht="12.95" customHeight="1">
      <c r="B59" s="108" t="s">
        <v>35</v>
      </c>
      <c r="C59" s="109"/>
      <c r="D59" s="61">
        <f>$D$36</f>
        <v>33</v>
      </c>
      <c r="E59" s="55"/>
      <c r="F59" s="623" t="s">
        <v>382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5" ht="12.95" customHeight="1">
      <c r="B60" s="108" t="s">
        <v>23</v>
      </c>
      <c r="C60" s="109"/>
      <c r="D60" s="61">
        <f>$H$36</f>
        <v>33</v>
      </c>
      <c r="E60" s="55"/>
      <c r="F60" s="623" t="s">
        <v>383</v>
      </c>
      <c r="G60" s="624"/>
      <c r="H60" s="624"/>
      <c r="I60" s="624"/>
      <c r="J60" s="624"/>
      <c r="K60" s="624"/>
      <c r="L60" s="625"/>
      <c r="M60" s="55"/>
      <c r="N60" s="112" t="s">
        <v>41</v>
      </c>
      <c r="O60" s="98"/>
      <c r="P60" s="113">
        <f>MAX(D14,H14,L14,P14,D25,H25,L25,P25,D36,H36,L36,P36,D47,H47,L47,P47)</f>
        <v>53</v>
      </c>
    </row>
    <row r="61" spans="2:25" ht="12.95" customHeight="1">
      <c r="B61" s="108" t="s">
        <v>22</v>
      </c>
      <c r="C61" s="109"/>
      <c r="D61" s="61">
        <f>$P$25</f>
        <v>33</v>
      </c>
      <c r="E61" s="55"/>
      <c r="F61" s="623" t="s">
        <v>384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5" ht="12.95" customHeight="1">
      <c r="B62" s="108" t="s">
        <v>39</v>
      </c>
      <c r="C62" s="109"/>
      <c r="D62" s="61">
        <f>$L$36</f>
        <v>33</v>
      </c>
      <c r="E62" s="55"/>
      <c r="F62" s="592" t="s">
        <v>385</v>
      </c>
      <c r="G62" s="630"/>
      <c r="H62" s="630"/>
      <c r="I62" s="630"/>
      <c r="J62" s="630"/>
      <c r="K62" s="630"/>
      <c r="L62" s="631"/>
      <c r="M62" s="55"/>
      <c r="N62" s="149" t="s">
        <v>28</v>
      </c>
      <c r="O62" s="54"/>
      <c r="P62" s="117">
        <f>MIN(D14,H14,L14,P14,D25,H25,L25,P25,D36,H36,L36,P36,D47,H47,L47,P47)</f>
        <v>10</v>
      </c>
    </row>
    <row r="63" spans="2:25" ht="12.95" customHeight="1">
      <c r="B63" s="108" t="s">
        <v>24</v>
      </c>
      <c r="C63" s="109"/>
      <c r="D63" s="61">
        <f>$P$36</f>
        <v>33</v>
      </c>
      <c r="E63" s="55"/>
      <c r="F63" s="623" t="s">
        <v>386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5" ht="12.95" customHeight="1">
      <c r="B64" s="108" t="s">
        <v>30</v>
      </c>
      <c r="C64" s="109"/>
      <c r="D64" s="61">
        <f>$L$47</f>
        <v>32</v>
      </c>
      <c r="E64" s="55"/>
      <c r="F64" s="623" t="s">
        <v>387</v>
      </c>
      <c r="G64" s="624"/>
      <c r="H64" s="624"/>
      <c r="I64" s="624"/>
      <c r="J64" s="624"/>
      <c r="K64" s="624"/>
      <c r="L64" s="625"/>
      <c r="M64" s="55"/>
      <c r="N64" s="597" t="s">
        <v>40</v>
      </c>
      <c r="O64" s="622"/>
      <c r="P64" s="209">
        <v>12</v>
      </c>
    </row>
    <row r="65" spans="2:31" ht="12.95" customHeight="1">
      <c r="B65" s="108" t="s">
        <v>34</v>
      </c>
      <c r="C65" s="109"/>
      <c r="D65" s="61">
        <f>$D$25</f>
        <v>32</v>
      </c>
      <c r="E65" s="55"/>
      <c r="F65" s="623" t="s">
        <v>388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1" ht="12.95" customHeight="1">
      <c r="B66" s="108" t="s">
        <v>42</v>
      </c>
      <c r="C66" s="109"/>
      <c r="D66" s="61">
        <f>$H$47</f>
        <v>28</v>
      </c>
      <c r="E66" s="55"/>
      <c r="F66" s="623" t="s">
        <v>389</v>
      </c>
      <c r="G66" s="624"/>
      <c r="H66" s="624"/>
      <c r="I66" s="624"/>
      <c r="J66" s="624"/>
      <c r="K66" s="624"/>
      <c r="L66" s="625"/>
      <c r="M66" s="55"/>
      <c r="N66" s="210" t="s">
        <v>390</v>
      </c>
      <c r="O66" s="199"/>
      <c r="P66" s="211"/>
    </row>
    <row r="67" spans="2:31" ht="12.95" customHeight="1">
      <c r="B67" s="108" t="s">
        <v>27</v>
      </c>
      <c r="C67" s="109"/>
      <c r="D67" s="61">
        <f>$H$14</f>
        <v>25</v>
      </c>
      <c r="E67" s="55"/>
      <c r="F67" s="592" t="s">
        <v>391</v>
      </c>
      <c r="G67" s="630"/>
      <c r="H67" s="630"/>
      <c r="I67" s="630"/>
      <c r="J67" s="630"/>
      <c r="K67" s="630"/>
      <c r="L67" s="631"/>
      <c r="M67" s="55"/>
      <c r="N67" s="593" t="s">
        <v>392</v>
      </c>
      <c r="O67" s="593"/>
      <c r="P67" s="593"/>
      <c r="R67" s="83"/>
      <c r="S67" s="83"/>
      <c r="T67" s="84"/>
      <c r="U67" s="151"/>
      <c r="V67" s="54"/>
      <c r="W67" s="86"/>
      <c r="X67" s="55"/>
      <c r="Y67" s="151"/>
      <c r="Z67" s="54"/>
      <c r="AA67" s="86"/>
      <c r="AB67" s="55"/>
      <c r="AC67" s="54"/>
      <c r="AD67" s="54"/>
      <c r="AE67" s="86"/>
    </row>
    <row r="68" spans="2:31" ht="12.95" customHeight="1">
      <c r="B68" s="108" t="s">
        <v>21</v>
      </c>
      <c r="C68" s="109"/>
      <c r="D68" s="61">
        <f>$P$14</f>
        <v>25</v>
      </c>
      <c r="E68" s="55"/>
      <c r="F68" s="623" t="s">
        <v>393</v>
      </c>
      <c r="G68" s="624"/>
      <c r="H68" s="624"/>
      <c r="I68" s="624"/>
      <c r="J68" s="624"/>
      <c r="K68" s="624"/>
      <c r="L68" s="625"/>
      <c r="M68" s="55"/>
      <c r="N68" s="593" t="s">
        <v>394</v>
      </c>
      <c r="O68" s="593"/>
      <c r="P68" s="593"/>
      <c r="R68" s="84"/>
      <c r="S68" s="83"/>
      <c r="T68" s="83"/>
      <c r="U68" s="151"/>
      <c r="V68" s="54"/>
      <c r="W68" s="86"/>
      <c r="X68" s="55"/>
      <c r="Y68" s="54"/>
      <c r="Z68" s="54"/>
      <c r="AA68" s="86"/>
      <c r="AB68" s="55"/>
      <c r="AC68" s="87"/>
      <c r="AD68" s="54"/>
      <c r="AE68" s="86"/>
    </row>
    <row r="69" spans="2:31" ht="12.95" customHeight="1">
      <c r="B69" s="108" t="s">
        <v>36</v>
      </c>
      <c r="C69" s="109"/>
      <c r="D69" s="61">
        <f>$D$47</f>
        <v>22</v>
      </c>
      <c r="E69" s="55"/>
      <c r="F69" s="623" t="s">
        <v>395</v>
      </c>
      <c r="G69" s="624"/>
      <c r="H69" s="624"/>
      <c r="I69" s="624"/>
      <c r="J69" s="624"/>
      <c r="K69" s="624"/>
      <c r="L69" s="625"/>
      <c r="M69" s="55"/>
      <c r="N69" s="593" t="s">
        <v>396</v>
      </c>
      <c r="O69" s="593"/>
      <c r="P69" s="593"/>
      <c r="R69" s="83"/>
      <c r="S69" s="83"/>
      <c r="T69" s="84"/>
      <c r="U69" s="152"/>
      <c r="V69" s="27"/>
      <c r="W69" s="27"/>
      <c r="X69" s="55"/>
      <c r="Y69" s="55"/>
      <c r="Z69" s="27"/>
      <c r="AA69" s="27"/>
      <c r="AB69" s="55"/>
      <c r="AC69" s="55"/>
      <c r="AD69" s="27"/>
      <c r="AE69" s="27"/>
    </row>
    <row r="70" spans="2:31" ht="12.95" customHeight="1">
      <c r="B70" s="206" t="s">
        <v>33</v>
      </c>
      <c r="C70" s="208"/>
      <c r="D70" s="61">
        <f>$D$14</f>
        <v>19</v>
      </c>
      <c r="E70" s="55"/>
      <c r="F70" s="623" t="s">
        <v>397</v>
      </c>
      <c r="G70" s="624"/>
      <c r="H70" s="624"/>
      <c r="I70" s="624"/>
      <c r="J70" s="624"/>
      <c r="K70" s="624"/>
      <c r="L70" s="625"/>
      <c r="M70" s="55"/>
      <c r="N70" s="593" t="s">
        <v>398</v>
      </c>
      <c r="O70" s="593"/>
      <c r="P70" s="593"/>
      <c r="R70" s="83"/>
      <c r="S70" s="83"/>
      <c r="T70" s="84"/>
      <c r="U70" s="151"/>
      <c r="V70" s="54"/>
      <c r="W70" s="86"/>
      <c r="X70" s="55"/>
      <c r="Y70" s="87"/>
      <c r="Z70" s="54"/>
      <c r="AA70" s="86"/>
      <c r="AB70" s="55"/>
      <c r="AC70" s="54"/>
      <c r="AD70" s="54"/>
      <c r="AE70" s="86"/>
    </row>
    <row r="71" spans="2:31" ht="12.95" customHeight="1">
      <c r="B71" s="108" t="s">
        <v>40</v>
      </c>
      <c r="C71" s="109"/>
      <c r="D71" s="61">
        <f>$H$25</f>
        <v>17</v>
      </c>
      <c r="E71" s="55"/>
      <c r="F71" s="623" t="s">
        <v>399</v>
      </c>
      <c r="G71" s="624"/>
      <c r="H71" s="624"/>
      <c r="I71" s="624"/>
      <c r="J71" s="624"/>
      <c r="K71" s="624"/>
      <c r="L71" s="625"/>
      <c r="M71" s="55"/>
      <c r="N71" s="593" t="s">
        <v>400</v>
      </c>
      <c r="O71" s="593"/>
      <c r="P71" s="593"/>
      <c r="R71" s="84"/>
      <c r="S71" s="83"/>
      <c r="T71" s="83"/>
      <c r="U71" s="87"/>
      <c r="V71" s="54"/>
      <c r="W71" s="86"/>
      <c r="X71" s="55"/>
      <c r="Y71" s="54"/>
      <c r="Z71" s="54"/>
      <c r="AA71" s="86"/>
      <c r="AB71" s="55"/>
      <c r="AC71" s="87"/>
      <c r="AD71" s="54"/>
      <c r="AE71" s="86"/>
    </row>
    <row r="72" spans="2:31" ht="12.95" customHeight="1">
      <c r="B72" s="108" t="s">
        <v>28</v>
      </c>
      <c r="C72" s="109"/>
      <c r="D72" s="61">
        <f>$L$14</f>
        <v>10</v>
      </c>
      <c r="E72" s="55"/>
      <c r="F72" s="623" t="s">
        <v>401</v>
      </c>
      <c r="G72" s="624"/>
      <c r="H72" s="624"/>
      <c r="I72" s="624"/>
      <c r="J72" s="624"/>
      <c r="K72" s="624"/>
      <c r="L72" s="625"/>
      <c r="M72" s="55"/>
      <c r="N72" s="593" t="s">
        <v>402</v>
      </c>
      <c r="O72" s="593"/>
      <c r="P72" s="593"/>
      <c r="R72" s="84"/>
      <c r="S72" s="83"/>
      <c r="T72" s="83"/>
    </row>
    <row r="73" spans="2:31" ht="12.95" customHeight="1">
      <c r="E73" s="55"/>
      <c r="M73" s="55"/>
      <c r="N73" s="593" t="s">
        <v>403</v>
      </c>
      <c r="O73" s="593"/>
      <c r="P73" s="593"/>
      <c r="R73" s="84"/>
      <c r="S73" s="83"/>
      <c r="T73" s="83"/>
    </row>
    <row r="74" spans="2:31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5</v>
      </c>
      <c r="J74" s="120">
        <f>'wk3'!J74+I74</f>
        <v>19</v>
      </c>
      <c r="K74" s="596" t="s">
        <v>404</v>
      </c>
      <c r="L74" s="596"/>
      <c r="M74" s="55"/>
      <c r="N74" s="593" t="s">
        <v>405</v>
      </c>
      <c r="O74" s="593"/>
      <c r="P74" s="593"/>
      <c r="R74" s="83"/>
      <c r="S74" s="83"/>
      <c r="T74" s="84"/>
    </row>
    <row r="75" spans="2:31" ht="12.95" customHeight="1">
      <c r="B75" s="592" t="s">
        <v>302</v>
      </c>
      <c r="C75" s="630"/>
      <c r="D75" s="121">
        <f>MAX('Team Totals'!$T$8,'Team Totals'!$T$15,'Team Totals'!$T$22,'Team Totals'!$T$29)</f>
        <v>1901</v>
      </c>
      <c r="E75" s="55"/>
      <c r="F75" s="122" t="s">
        <v>201</v>
      </c>
      <c r="G75" s="644" t="s">
        <v>249</v>
      </c>
      <c r="H75" s="601"/>
      <c r="I75" s="123">
        <v>3</v>
      </c>
      <c r="J75" s="123">
        <f>'wk3'!J75+I75</f>
        <v>13</v>
      </c>
      <c r="K75" s="596" t="s">
        <v>406</v>
      </c>
      <c r="L75" s="596"/>
      <c r="M75" s="55"/>
      <c r="N75" s="641" t="str">
        <f>'wk5'!$B$3</f>
        <v>OFF: ATL, CHI, GB &amp; PIT</v>
      </c>
      <c r="O75" s="642"/>
      <c r="P75" s="643"/>
    </row>
    <row r="76" spans="2:31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0">
    <mergeCell ref="S55:U55"/>
    <mergeCell ref="S56:U56"/>
    <mergeCell ref="S50:U50"/>
    <mergeCell ref="S51:U51"/>
    <mergeCell ref="S52:U52"/>
    <mergeCell ref="S53:U53"/>
    <mergeCell ref="S54:U54"/>
    <mergeCell ref="F1:L2"/>
    <mergeCell ref="N75:P75"/>
    <mergeCell ref="N71:P71"/>
    <mergeCell ref="N72:P72"/>
    <mergeCell ref="G75:H75"/>
    <mergeCell ref="K75:L75"/>
    <mergeCell ref="N73:P73"/>
    <mergeCell ref="F70:L70"/>
    <mergeCell ref="F71:L71"/>
    <mergeCell ref="F66:L66"/>
    <mergeCell ref="N74:P74"/>
    <mergeCell ref="N69:P69"/>
    <mergeCell ref="N70:P70"/>
    <mergeCell ref="N68:P68"/>
    <mergeCell ref="N67:P67"/>
    <mergeCell ref="F60:L60"/>
    <mergeCell ref="B75:C75"/>
    <mergeCell ref="F67:L67"/>
    <mergeCell ref="F72:L72"/>
    <mergeCell ref="G74:H74"/>
    <mergeCell ref="K74:L74"/>
    <mergeCell ref="B74:D74"/>
    <mergeCell ref="F69:L69"/>
    <mergeCell ref="N38:O38"/>
    <mergeCell ref="F59:L59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F65:L65"/>
    <mergeCell ref="F68:L68"/>
    <mergeCell ref="B3:E3"/>
    <mergeCell ref="J38:K38"/>
    <mergeCell ref="F58:L58"/>
    <mergeCell ref="F61:L61"/>
    <mergeCell ref="B38:C38"/>
    <mergeCell ref="F38:G38"/>
    <mergeCell ref="F62:L62"/>
    <mergeCell ref="N64:O64"/>
    <mergeCell ref="S57:U57"/>
    <mergeCell ref="F63:L63"/>
    <mergeCell ref="F57:L57"/>
    <mergeCell ref="F64:L64"/>
  </mergeCells>
  <printOptions horizontalCentered="1"/>
  <pageMargins left="0" right="0" top="9.0000000000000024E-2" bottom="0" header="0.13" footer="0.5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view="pageBreakPreview" topLeftCell="A53" zoomScale="180" workbookViewId="0">
      <selection activeCell="J75" sqref="J75"/>
    </sheetView>
  </sheetViews>
  <sheetFormatPr defaultRowHeight="12.75"/>
  <cols>
    <col min="1" max="2" width="3.7109375" style="27" customWidth="1"/>
    <col min="3" max="3" width="15.7109375" style="27" customWidth="1"/>
    <col min="4" max="4" width="4" style="27" customWidth="1"/>
    <col min="5" max="6" width="3.7109375" style="27" customWidth="1"/>
    <col min="7" max="7" width="15.7109375" style="27" customWidth="1"/>
    <col min="8" max="10" width="3.7109375" style="27" customWidth="1"/>
    <col min="11" max="11" width="15.7109375" style="27" customWidth="1"/>
    <col min="12" max="14" width="3.7109375" style="27" customWidth="1"/>
    <col min="15" max="15" width="15.7109375" style="27" customWidth="1"/>
    <col min="16" max="17" width="3.7109375" style="27" customWidth="1"/>
    <col min="18" max="18" width="12.85546875" customWidth="1"/>
    <col min="19" max="19" width="3.7109375" customWidth="1"/>
    <col min="20" max="20" width="9" customWidth="1"/>
    <col min="21" max="26" width="3.7109375" customWidth="1"/>
  </cols>
  <sheetData>
    <row r="1" spans="2:16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6" ht="12.95" customHeight="1">
      <c r="B2" s="54" t="s">
        <v>407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6" ht="12.95" customHeight="1">
      <c r="B3" s="583" t="s">
        <v>408</v>
      </c>
      <c r="C3" s="583"/>
      <c r="D3" s="583"/>
      <c r="E3" s="583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6" ht="12.95" customHeight="1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</row>
    <row r="6" spans="2:16" ht="12.95" customHeight="1">
      <c r="B6" s="59" t="s">
        <v>65</v>
      </c>
      <c r="C6" s="60" t="s">
        <v>409</v>
      </c>
      <c r="D6" s="61">
        <v>6</v>
      </c>
      <c r="E6" s="55"/>
      <c r="F6" s="59" t="s">
        <v>65</v>
      </c>
      <c r="G6" s="60" t="s">
        <v>67</v>
      </c>
      <c r="H6" s="61">
        <v>9</v>
      </c>
      <c r="I6" s="55"/>
      <c r="J6" s="59" t="s">
        <v>65</v>
      </c>
      <c r="K6" s="60" t="s">
        <v>68</v>
      </c>
      <c r="L6" s="61">
        <v>6</v>
      </c>
      <c r="M6" s="55"/>
      <c r="N6" s="59" t="s">
        <v>65</v>
      </c>
      <c r="O6" s="60" t="s">
        <v>69</v>
      </c>
      <c r="P6" s="61">
        <v>9</v>
      </c>
    </row>
    <row r="7" spans="2:16" ht="12.95" customHeight="1">
      <c r="B7" s="59" t="s">
        <v>70</v>
      </c>
      <c r="C7" s="60" t="s">
        <v>71</v>
      </c>
      <c r="D7" s="61">
        <v>9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6</v>
      </c>
    </row>
    <row r="8" spans="2:16" ht="12.95" customHeight="1">
      <c r="B8" s="59" t="s">
        <v>70</v>
      </c>
      <c r="C8" s="60" t="s">
        <v>410</v>
      </c>
      <c r="D8" s="61">
        <v>0</v>
      </c>
      <c r="E8" s="55"/>
      <c r="F8" s="59" t="s">
        <v>70</v>
      </c>
      <c r="G8" s="60" t="s">
        <v>72</v>
      </c>
      <c r="H8" s="61">
        <v>0</v>
      </c>
      <c r="I8" s="55"/>
      <c r="J8" s="59" t="s">
        <v>70</v>
      </c>
      <c r="K8" s="60" t="s">
        <v>77</v>
      </c>
      <c r="L8" s="61">
        <v>6</v>
      </c>
      <c r="M8" s="55"/>
      <c r="N8" s="59" t="s">
        <v>70</v>
      </c>
      <c r="O8" s="60" t="s">
        <v>78</v>
      </c>
      <c r="P8" s="61">
        <v>20</v>
      </c>
    </row>
    <row r="9" spans="2:16" ht="12.95" customHeight="1">
      <c r="B9" s="59" t="s">
        <v>79</v>
      </c>
      <c r="C9" s="60" t="s">
        <v>80</v>
      </c>
      <c r="D9" s="61">
        <v>3</v>
      </c>
      <c r="E9" s="55"/>
      <c r="F9" s="59" t="s">
        <v>79</v>
      </c>
      <c r="G9" s="60" t="s">
        <v>89</v>
      </c>
      <c r="H9" s="61">
        <v>3</v>
      </c>
      <c r="I9" s="55"/>
      <c r="J9" s="59" t="s">
        <v>79</v>
      </c>
      <c r="K9" s="60" t="s">
        <v>82</v>
      </c>
      <c r="L9" s="61">
        <v>0</v>
      </c>
      <c r="M9" s="55"/>
      <c r="N9" s="59" t="s">
        <v>79</v>
      </c>
      <c r="O9" s="60" t="s">
        <v>255</v>
      </c>
      <c r="P9" s="61">
        <v>0</v>
      </c>
    </row>
    <row r="10" spans="2:16" ht="12.95" customHeight="1">
      <c r="B10" s="59" t="s">
        <v>79</v>
      </c>
      <c r="C10" s="60" t="s">
        <v>308</v>
      </c>
      <c r="D10" s="61">
        <v>0</v>
      </c>
      <c r="E10" s="55"/>
      <c r="F10" s="59" t="s">
        <v>79</v>
      </c>
      <c r="G10" s="60" t="s">
        <v>81</v>
      </c>
      <c r="H10" s="61">
        <v>0</v>
      </c>
      <c r="I10" s="55"/>
      <c r="J10" s="59" t="s">
        <v>79</v>
      </c>
      <c r="K10" s="60" t="s">
        <v>86</v>
      </c>
      <c r="L10" s="61">
        <v>3</v>
      </c>
      <c r="M10" s="55"/>
      <c r="N10" s="59" t="s">
        <v>79</v>
      </c>
      <c r="O10" s="60" t="s">
        <v>87</v>
      </c>
      <c r="P10" s="61">
        <v>0</v>
      </c>
    </row>
    <row r="11" spans="2:16" ht="12.95" customHeight="1">
      <c r="B11" s="59" t="s">
        <v>79</v>
      </c>
      <c r="C11" s="60" t="s">
        <v>88</v>
      </c>
      <c r="D11" s="61">
        <v>4</v>
      </c>
      <c r="E11" s="55"/>
      <c r="F11" s="59" t="s">
        <v>79</v>
      </c>
      <c r="G11" s="60" t="s">
        <v>254</v>
      </c>
      <c r="H11" s="61">
        <v>6</v>
      </c>
      <c r="I11" s="55"/>
      <c r="J11" s="59" t="s">
        <v>79</v>
      </c>
      <c r="K11" s="60" t="s">
        <v>411</v>
      </c>
      <c r="L11" s="61">
        <v>0</v>
      </c>
      <c r="M11" s="55"/>
      <c r="N11" s="59" t="s">
        <v>79</v>
      </c>
      <c r="O11" s="60" t="s">
        <v>91</v>
      </c>
      <c r="P11" s="61">
        <v>0</v>
      </c>
    </row>
    <row r="12" spans="2:16" ht="12.95" customHeight="1">
      <c r="B12" s="59" t="s">
        <v>92</v>
      </c>
      <c r="C12" s="55" t="s">
        <v>93</v>
      </c>
      <c r="D12" s="61">
        <v>3</v>
      </c>
      <c r="E12" s="55"/>
      <c r="F12" s="59" t="s">
        <v>92</v>
      </c>
      <c r="G12" s="60" t="s">
        <v>309</v>
      </c>
      <c r="H12" s="61">
        <v>17</v>
      </c>
      <c r="I12" s="55"/>
      <c r="J12" s="59" t="s">
        <v>92</v>
      </c>
      <c r="K12" s="60" t="s">
        <v>95</v>
      </c>
      <c r="L12" s="61">
        <v>10</v>
      </c>
      <c r="M12" s="55"/>
      <c r="N12" s="59" t="s">
        <v>92</v>
      </c>
      <c r="O12" s="60" t="s">
        <v>96</v>
      </c>
      <c r="P12" s="61">
        <v>5</v>
      </c>
    </row>
    <row r="13" spans="2:16" ht="12.95" customHeight="1">
      <c r="B13" s="59" t="s">
        <v>97</v>
      </c>
      <c r="C13" s="60" t="s">
        <v>256</v>
      </c>
      <c r="D13" s="61">
        <v>0</v>
      </c>
      <c r="E13" s="55"/>
      <c r="F13" s="59" t="s">
        <v>97</v>
      </c>
      <c r="G13" s="60" t="s">
        <v>360</v>
      </c>
      <c r="H13" s="61">
        <v>0</v>
      </c>
      <c r="I13" s="55"/>
      <c r="J13" s="59" t="s">
        <v>97</v>
      </c>
      <c r="K13" s="60" t="s">
        <v>100</v>
      </c>
      <c r="L13" s="61">
        <v>0</v>
      </c>
      <c r="M13" s="55"/>
      <c r="N13" s="59" t="s">
        <v>97</v>
      </c>
      <c r="O13" s="60" t="s">
        <v>312</v>
      </c>
      <c r="P13" s="61">
        <v>0</v>
      </c>
    </row>
    <row r="14" spans="2:16" ht="12.95" customHeight="1">
      <c r="B14" s="59"/>
      <c r="C14" s="64" t="s">
        <v>102</v>
      </c>
      <c r="D14" s="198">
        <f>SUM(D6:D13)</f>
        <v>25</v>
      </c>
      <c r="E14" s="55"/>
      <c r="F14" s="59"/>
      <c r="G14" s="66" t="s">
        <v>102</v>
      </c>
      <c r="H14" s="198">
        <f>SUM(H6:H13)</f>
        <v>35</v>
      </c>
      <c r="I14" s="55"/>
      <c r="J14" s="59"/>
      <c r="K14" s="64" t="s">
        <v>102</v>
      </c>
      <c r="L14" s="198">
        <f>SUM(L6:L13)</f>
        <v>25</v>
      </c>
      <c r="M14" s="55"/>
      <c r="N14" s="59"/>
      <c r="O14" s="64" t="s">
        <v>102</v>
      </c>
      <c r="P14" s="198">
        <f>SUM(P6:P13)</f>
        <v>40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</row>
    <row r="17" spans="2:18" ht="12.95" customHeight="1">
      <c r="B17" s="59" t="s">
        <v>65</v>
      </c>
      <c r="C17" s="60" t="s">
        <v>104</v>
      </c>
      <c r="D17" s="61">
        <v>9</v>
      </c>
      <c r="E17" s="55"/>
      <c r="F17" s="59" t="s">
        <v>65</v>
      </c>
      <c r="G17" s="60" t="s">
        <v>412</v>
      </c>
      <c r="H17" s="61">
        <v>0</v>
      </c>
      <c r="I17" s="55"/>
      <c r="J17" s="59" t="s">
        <v>65</v>
      </c>
      <c r="K17" s="158" t="s">
        <v>413</v>
      </c>
      <c r="L17" s="61">
        <v>6</v>
      </c>
      <c r="M17" s="55"/>
      <c r="N17" s="59" t="s">
        <v>65</v>
      </c>
      <c r="O17" s="60" t="s">
        <v>107</v>
      </c>
      <c r="P17" s="61">
        <v>6</v>
      </c>
    </row>
    <row r="18" spans="2:18" ht="12.95" customHeight="1">
      <c r="B18" s="59" t="s">
        <v>70</v>
      </c>
      <c r="C18" s="60" t="s">
        <v>414</v>
      </c>
      <c r="D18" s="61">
        <v>0</v>
      </c>
      <c r="E18" s="55"/>
      <c r="F18" s="59" t="s">
        <v>70</v>
      </c>
      <c r="G18" s="60" t="s">
        <v>109</v>
      </c>
      <c r="H18" s="61">
        <v>0</v>
      </c>
      <c r="I18" s="55"/>
      <c r="J18" s="59" t="s">
        <v>70</v>
      </c>
      <c r="K18" s="158" t="s">
        <v>415</v>
      </c>
      <c r="L18" s="61">
        <v>0</v>
      </c>
      <c r="M18" s="55"/>
      <c r="N18" s="59" t="s">
        <v>70</v>
      </c>
      <c r="O18" s="60" t="s">
        <v>257</v>
      </c>
      <c r="P18" s="61">
        <v>6</v>
      </c>
    </row>
    <row r="19" spans="2:18" ht="12.95" customHeight="1">
      <c r="B19" s="59" t="s">
        <v>70</v>
      </c>
      <c r="C19" s="60" t="s">
        <v>112</v>
      </c>
      <c r="D19" s="61">
        <v>3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158" t="s">
        <v>314</v>
      </c>
      <c r="L19" s="61">
        <v>9</v>
      </c>
      <c r="M19" s="55"/>
      <c r="N19" s="59" t="s">
        <v>70</v>
      </c>
      <c r="O19" s="60" t="s">
        <v>361</v>
      </c>
      <c r="P19" s="61">
        <v>0</v>
      </c>
    </row>
    <row r="20" spans="2:18" ht="12.95" customHeight="1">
      <c r="B20" s="59" t="s">
        <v>79</v>
      </c>
      <c r="C20" s="60" t="s">
        <v>116</v>
      </c>
      <c r="D20" s="61">
        <v>3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158" t="s">
        <v>118</v>
      </c>
      <c r="L20" s="61">
        <v>0</v>
      </c>
      <c r="M20" s="55"/>
      <c r="N20" s="59" t="s">
        <v>79</v>
      </c>
      <c r="O20" s="60" t="s">
        <v>416</v>
      </c>
      <c r="P20" s="61">
        <v>3</v>
      </c>
    </row>
    <row r="21" spans="2:18" ht="12.95" customHeight="1">
      <c r="B21" s="59" t="s">
        <v>79</v>
      </c>
      <c r="C21" s="60" t="s">
        <v>120</v>
      </c>
      <c r="D21" s="61">
        <v>3</v>
      </c>
      <c r="E21" s="55"/>
      <c r="F21" s="59" t="s">
        <v>79</v>
      </c>
      <c r="G21" s="60" t="s">
        <v>121</v>
      </c>
      <c r="H21" s="61">
        <v>0</v>
      </c>
      <c r="I21" s="55"/>
      <c r="J21" s="59" t="s">
        <v>79</v>
      </c>
      <c r="K21" s="158" t="s">
        <v>315</v>
      </c>
      <c r="L21" s="61">
        <v>0</v>
      </c>
      <c r="M21" s="55"/>
      <c r="N21" s="59" t="s">
        <v>79</v>
      </c>
      <c r="O21" s="60" t="s">
        <v>123</v>
      </c>
      <c r="P21" s="61">
        <v>3</v>
      </c>
    </row>
    <row r="22" spans="2:18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125</v>
      </c>
      <c r="H22" s="61">
        <v>0</v>
      </c>
      <c r="I22" s="55"/>
      <c r="J22" s="59" t="s">
        <v>79</v>
      </c>
      <c r="K22" s="158" t="s">
        <v>417</v>
      </c>
      <c r="L22" s="61">
        <v>0</v>
      </c>
      <c r="M22" s="55"/>
      <c r="N22" s="59" t="s">
        <v>79</v>
      </c>
      <c r="O22" s="60" t="s">
        <v>316</v>
      </c>
      <c r="P22" s="61">
        <v>0</v>
      </c>
    </row>
    <row r="23" spans="2:18" ht="12.95" customHeight="1">
      <c r="B23" s="59" t="s">
        <v>92</v>
      </c>
      <c r="C23" s="60" t="s">
        <v>128</v>
      </c>
      <c r="D23" s="61">
        <v>7</v>
      </c>
      <c r="E23" s="55"/>
      <c r="F23" s="59" t="s">
        <v>92</v>
      </c>
      <c r="G23" s="60" t="s">
        <v>129</v>
      </c>
      <c r="H23" s="61">
        <v>20</v>
      </c>
      <c r="I23" s="55"/>
      <c r="J23" s="59" t="s">
        <v>92</v>
      </c>
      <c r="K23" s="158" t="s">
        <v>130</v>
      </c>
      <c r="L23" s="61">
        <v>5</v>
      </c>
      <c r="M23" s="55"/>
      <c r="N23" s="59" t="s">
        <v>92</v>
      </c>
      <c r="O23" s="60" t="s">
        <v>131</v>
      </c>
      <c r="P23" s="61">
        <v>9</v>
      </c>
    </row>
    <row r="24" spans="2:18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2</v>
      </c>
      <c r="I24" s="55"/>
      <c r="J24" s="59" t="s">
        <v>97</v>
      </c>
      <c r="K24" s="158" t="s">
        <v>418</v>
      </c>
      <c r="L24" s="61">
        <v>12</v>
      </c>
      <c r="M24" s="55"/>
      <c r="N24" s="59" t="s">
        <v>97</v>
      </c>
      <c r="O24" s="60" t="s">
        <v>135</v>
      </c>
      <c r="P24" s="61">
        <v>0</v>
      </c>
    </row>
    <row r="25" spans="2:18" ht="12.95" customHeight="1">
      <c r="B25" s="59"/>
      <c r="C25" s="64" t="s">
        <v>102</v>
      </c>
      <c r="D25" s="198">
        <f>SUM(D17:D24)</f>
        <v>25</v>
      </c>
      <c r="E25" s="55"/>
      <c r="F25" s="59"/>
      <c r="G25" s="66" t="s">
        <v>102</v>
      </c>
      <c r="H25" s="198">
        <f>SUM(H17:H24)</f>
        <v>22</v>
      </c>
      <c r="I25" s="55"/>
      <c r="J25" s="59"/>
      <c r="K25" s="64" t="s">
        <v>102</v>
      </c>
      <c r="L25" s="198">
        <f>SUM(L17:L24)</f>
        <v>32</v>
      </c>
      <c r="M25" s="55"/>
      <c r="N25" s="59"/>
      <c r="O25" s="64" t="s">
        <v>102</v>
      </c>
      <c r="P25" s="198">
        <f>SUM(P17:P24)</f>
        <v>27</v>
      </c>
    </row>
    <row r="26" spans="2:18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  <c r="R26" s="27"/>
    </row>
    <row r="27" spans="2:18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  <c r="R27" s="27"/>
    </row>
    <row r="28" spans="2:18" ht="12.95" customHeight="1">
      <c r="B28" s="59" t="s">
        <v>65</v>
      </c>
      <c r="C28" s="60" t="s">
        <v>136</v>
      </c>
      <c r="D28" s="61">
        <v>7</v>
      </c>
      <c r="E28" s="55"/>
      <c r="F28" s="59" t="s">
        <v>65</v>
      </c>
      <c r="G28" s="60" t="s">
        <v>137</v>
      </c>
      <c r="H28" s="61">
        <v>3</v>
      </c>
      <c r="I28" s="55"/>
      <c r="J28" s="59" t="s">
        <v>65</v>
      </c>
      <c r="K28" s="60" t="s">
        <v>258</v>
      </c>
      <c r="L28" s="61">
        <v>9</v>
      </c>
      <c r="M28" s="55"/>
      <c r="N28" s="59" t="s">
        <v>65</v>
      </c>
      <c r="O28" s="60" t="s">
        <v>139</v>
      </c>
      <c r="P28" s="61">
        <v>4</v>
      </c>
      <c r="R28" s="27"/>
    </row>
    <row r="29" spans="2:18" ht="12.95" customHeight="1">
      <c r="B29" s="59" t="s">
        <v>70</v>
      </c>
      <c r="C29" s="60" t="s">
        <v>140</v>
      </c>
      <c r="D29" s="61">
        <v>3</v>
      </c>
      <c r="E29" s="55"/>
      <c r="F29" s="59" t="s">
        <v>70</v>
      </c>
      <c r="G29" s="60" t="s">
        <v>141</v>
      </c>
      <c r="H29" s="61">
        <v>0</v>
      </c>
      <c r="I29" s="55"/>
      <c r="J29" s="59" t="s">
        <v>70</v>
      </c>
      <c r="K29" s="60" t="s">
        <v>142</v>
      </c>
      <c r="L29" s="61">
        <v>3</v>
      </c>
      <c r="M29" s="55"/>
      <c r="N29" s="59" t="s">
        <v>70</v>
      </c>
      <c r="O29" s="60" t="s">
        <v>143</v>
      </c>
      <c r="P29" s="61">
        <v>0</v>
      </c>
      <c r="R29" s="27"/>
    </row>
    <row r="30" spans="2:18" ht="12.95" customHeight="1">
      <c r="B30" s="59" t="s">
        <v>70</v>
      </c>
      <c r="C30" s="60" t="s">
        <v>144</v>
      </c>
      <c r="D30" s="61">
        <v>6</v>
      </c>
      <c r="E30" s="55"/>
      <c r="F30" s="59" t="s">
        <v>70</v>
      </c>
      <c r="G30" s="60" t="s">
        <v>362</v>
      </c>
      <c r="H30" s="61">
        <v>0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363</v>
      </c>
      <c r="P30" s="61">
        <v>0</v>
      </c>
      <c r="R30" s="27"/>
    </row>
    <row r="31" spans="2:18" ht="12.95" customHeight="1">
      <c r="B31" s="59" t="s">
        <v>79</v>
      </c>
      <c r="C31" s="60" t="s">
        <v>364</v>
      </c>
      <c r="D31" s="61">
        <v>3</v>
      </c>
      <c r="E31" s="55"/>
      <c r="F31" s="59" t="s">
        <v>79</v>
      </c>
      <c r="G31" s="60" t="s">
        <v>149</v>
      </c>
      <c r="H31" s="61">
        <v>0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3</v>
      </c>
      <c r="R31" s="27"/>
    </row>
    <row r="32" spans="2:18" ht="12.95" customHeight="1">
      <c r="B32" s="59" t="s">
        <v>79</v>
      </c>
      <c r="C32" s="60" t="s">
        <v>419</v>
      </c>
      <c r="D32" s="61">
        <v>0</v>
      </c>
      <c r="E32" s="55"/>
      <c r="F32" s="59" t="s">
        <v>79</v>
      </c>
      <c r="G32" s="60" t="s">
        <v>153</v>
      </c>
      <c r="H32" s="61">
        <v>0</v>
      </c>
      <c r="I32" s="55"/>
      <c r="J32" s="59" t="s">
        <v>79</v>
      </c>
      <c r="K32" s="60" t="s">
        <v>154</v>
      </c>
      <c r="L32" s="61">
        <v>3</v>
      </c>
      <c r="M32" s="55"/>
      <c r="N32" s="59" t="s">
        <v>79</v>
      </c>
      <c r="O32" s="60" t="s">
        <v>159</v>
      </c>
      <c r="P32" s="61">
        <v>0</v>
      </c>
      <c r="R32" s="27"/>
    </row>
    <row r="33" spans="2:18" ht="12.95" customHeight="1">
      <c r="B33" s="59" t="s">
        <v>79</v>
      </c>
      <c r="C33" s="60" t="s">
        <v>156</v>
      </c>
      <c r="D33" s="61">
        <v>0</v>
      </c>
      <c r="E33" s="55"/>
      <c r="F33" s="59" t="s">
        <v>79</v>
      </c>
      <c r="G33" s="60" t="s">
        <v>259</v>
      </c>
      <c r="H33" s="61">
        <v>0</v>
      </c>
      <c r="I33" s="55"/>
      <c r="J33" s="59" t="s">
        <v>79</v>
      </c>
      <c r="K33" s="60" t="s">
        <v>365</v>
      </c>
      <c r="L33" s="61">
        <v>3</v>
      </c>
      <c r="M33" s="55"/>
      <c r="N33" s="59" t="s">
        <v>79</v>
      </c>
      <c r="O33" s="60" t="s">
        <v>420</v>
      </c>
      <c r="P33" s="61">
        <v>0</v>
      </c>
      <c r="R33" s="27"/>
    </row>
    <row r="34" spans="2:18" ht="12.95" customHeight="1">
      <c r="B34" s="59" t="s">
        <v>92</v>
      </c>
      <c r="C34" s="60" t="s">
        <v>260</v>
      </c>
      <c r="D34" s="61">
        <v>5</v>
      </c>
      <c r="E34" s="55"/>
      <c r="F34" s="59" t="s">
        <v>92</v>
      </c>
      <c r="G34" s="60" t="s">
        <v>261</v>
      </c>
      <c r="H34" s="61">
        <v>4</v>
      </c>
      <c r="I34" s="55"/>
      <c r="J34" s="59" t="s">
        <v>92</v>
      </c>
      <c r="K34" s="60" t="s">
        <v>162</v>
      </c>
      <c r="L34" s="61">
        <v>9</v>
      </c>
      <c r="M34" s="55"/>
      <c r="N34" s="59" t="s">
        <v>92</v>
      </c>
      <c r="O34" s="60" t="s">
        <v>163</v>
      </c>
      <c r="P34" s="61">
        <v>10</v>
      </c>
    </row>
    <row r="35" spans="2:18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263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8" ht="12.95" customHeight="1">
      <c r="B36" s="59"/>
      <c r="C36" s="64" t="s">
        <v>102</v>
      </c>
      <c r="D36" s="198">
        <f>SUM(D28:D35)</f>
        <v>24</v>
      </c>
      <c r="E36" s="55"/>
      <c r="F36" s="59"/>
      <c r="G36" s="64" t="s">
        <v>102</v>
      </c>
      <c r="H36" s="198">
        <f>SUM(H28:H35)</f>
        <v>7</v>
      </c>
      <c r="I36" s="55"/>
      <c r="J36" s="59"/>
      <c r="K36" s="64" t="s">
        <v>102</v>
      </c>
      <c r="L36" s="198">
        <f>SUM(L28:L35)</f>
        <v>27</v>
      </c>
      <c r="M36" s="55"/>
      <c r="N36" s="60"/>
      <c r="O36" s="66" t="s">
        <v>102</v>
      </c>
      <c r="P36" s="198">
        <f>SUM(P28:P35)</f>
        <v>17</v>
      </c>
    </row>
    <row r="37" spans="2:18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8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18" ht="12.95" customHeight="1">
      <c r="B39" s="59" t="s">
        <v>65</v>
      </c>
      <c r="C39" s="60" t="s">
        <v>422</v>
      </c>
      <c r="D39" s="61">
        <v>0</v>
      </c>
      <c r="E39" s="55"/>
      <c r="F39" s="59" t="s">
        <v>65</v>
      </c>
      <c r="G39" s="60" t="s">
        <v>423</v>
      </c>
      <c r="H39" s="61">
        <v>12</v>
      </c>
      <c r="I39" s="55"/>
      <c r="J39" s="59" t="s">
        <v>65</v>
      </c>
      <c r="K39" s="60" t="s">
        <v>170</v>
      </c>
      <c r="L39" s="61">
        <v>6</v>
      </c>
      <c r="M39" s="55"/>
      <c r="N39" s="59" t="s">
        <v>65</v>
      </c>
      <c r="O39" s="60" t="s">
        <v>171</v>
      </c>
      <c r="P39" s="61">
        <v>12</v>
      </c>
    </row>
    <row r="40" spans="2:18" ht="12.95" customHeight="1">
      <c r="B40" s="59" t="s">
        <v>70</v>
      </c>
      <c r="C40" s="60" t="s">
        <v>172</v>
      </c>
      <c r="D40" s="61">
        <v>3</v>
      </c>
      <c r="E40" s="55"/>
      <c r="F40" s="59" t="s">
        <v>70</v>
      </c>
      <c r="G40" s="60" t="s">
        <v>424</v>
      </c>
      <c r="H40" s="61">
        <v>0</v>
      </c>
      <c r="I40" s="55"/>
      <c r="J40" s="59" t="s">
        <v>70</v>
      </c>
      <c r="K40" s="60" t="s">
        <v>174</v>
      </c>
      <c r="L40" s="61">
        <v>0</v>
      </c>
      <c r="M40" s="55"/>
      <c r="N40" s="59" t="s">
        <v>70</v>
      </c>
      <c r="O40" s="60" t="s">
        <v>175</v>
      </c>
      <c r="P40" s="61">
        <v>6</v>
      </c>
    </row>
    <row r="41" spans="2:18" ht="12.95" customHeight="1">
      <c r="B41" s="59" t="s">
        <v>70</v>
      </c>
      <c r="C41" s="60" t="s">
        <v>176</v>
      </c>
      <c r="D41" s="61">
        <v>0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425</v>
      </c>
      <c r="L41" s="61">
        <v>6</v>
      </c>
      <c r="M41" s="55"/>
      <c r="N41" s="59" t="s">
        <v>70</v>
      </c>
      <c r="O41" s="60" t="s">
        <v>179</v>
      </c>
      <c r="P41" s="61">
        <v>0</v>
      </c>
    </row>
    <row r="42" spans="2:18" ht="12.95" customHeight="1">
      <c r="B42" s="59" t="s">
        <v>79</v>
      </c>
      <c r="C42" s="60" t="s">
        <v>369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265</v>
      </c>
      <c r="L42" s="61">
        <v>0</v>
      </c>
      <c r="M42" s="55"/>
      <c r="N42" s="59" t="s">
        <v>79</v>
      </c>
      <c r="O42" s="60" t="s">
        <v>183</v>
      </c>
      <c r="P42" s="61">
        <v>9</v>
      </c>
    </row>
    <row r="43" spans="2:18" ht="12.95" customHeight="1">
      <c r="B43" s="59" t="s">
        <v>79</v>
      </c>
      <c r="C43" s="60" t="s">
        <v>184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186</v>
      </c>
      <c r="L43" s="61">
        <v>0</v>
      </c>
      <c r="M43" s="55"/>
      <c r="N43" s="59" t="s">
        <v>79</v>
      </c>
      <c r="O43" s="60" t="s">
        <v>368</v>
      </c>
      <c r="P43" s="61">
        <v>0</v>
      </c>
    </row>
    <row r="44" spans="2:18" ht="12.95" customHeight="1">
      <c r="B44" s="59" t="s">
        <v>79</v>
      </c>
      <c r="C44" s="60" t="s">
        <v>188</v>
      </c>
      <c r="D44" s="61">
        <v>0</v>
      </c>
      <c r="E44" s="55"/>
      <c r="F44" s="59" t="s">
        <v>79</v>
      </c>
      <c r="G44" s="60" t="s">
        <v>370</v>
      </c>
      <c r="H44" s="61">
        <v>3</v>
      </c>
      <c r="I44" s="55"/>
      <c r="J44" s="59" t="s">
        <v>79</v>
      </c>
      <c r="K44" s="60" t="s">
        <v>426</v>
      </c>
      <c r="L44" s="61">
        <v>0</v>
      </c>
      <c r="M44" s="55"/>
      <c r="N44" s="59" t="s">
        <v>79</v>
      </c>
      <c r="O44" s="60" t="s">
        <v>191</v>
      </c>
      <c r="P44" s="61">
        <v>3</v>
      </c>
    </row>
    <row r="45" spans="2:18" ht="12.95" customHeight="1">
      <c r="B45" s="59" t="s">
        <v>92</v>
      </c>
      <c r="C45" s="215" t="s">
        <v>322</v>
      </c>
      <c r="D45" s="61">
        <v>2</v>
      </c>
      <c r="E45" s="55"/>
      <c r="F45" s="59" t="s">
        <v>92</v>
      </c>
      <c r="G45" s="60" t="s">
        <v>371</v>
      </c>
      <c r="H45" s="61">
        <v>4</v>
      </c>
      <c r="I45" s="55"/>
      <c r="J45" s="59" t="s">
        <v>92</v>
      </c>
      <c r="K45" s="60" t="s">
        <v>194</v>
      </c>
      <c r="L45" s="61">
        <v>7</v>
      </c>
      <c r="M45" s="55"/>
      <c r="N45" s="59" t="s">
        <v>92</v>
      </c>
      <c r="O45" s="60" t="s">
        <v>195</v>
      </c>
      <c r="P45" s="61">
        <v>5</v>
      </c>
    </row>
    <row r="46" spans="2:18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427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199</v>
      </c>
      <c r="P46" s="61">
        <v>12</v>
      </c>
    </row>
    <row r="47" spans="2:18" ht="12.95" customHeight="1">
      <c r="B47" s="59"/>
      <c r="C47" s="64" t="s">
        <v>102</v>
      </c>
      <c r="D47" s="198">
        <f>SUM(D39:D46)</f>
        <v>5</v>
      </c>
      <c r="E47" s="55"/>
      <c r="F47" s="59"/>
      <c r="G47" s="64" t="s">
        <v>102</v>
      </c>
      <c r="H47" s="198">
        <f>SUM(H39:H46)</f>
        <v>19</v>
      </c>
      <c r="I47" s="55"/>
      <c r="J47" s="59"/>
      <c r="K47" s="64" t="s">
        <v>102</v>
      </c>
      <c r="L47" s="198">
        <f>SUM(L39:L46)</f>
        <v>19</v>
      </c>
      <c r="M47" s="55"/>
      <c r="N47" s="59"/>
      <c r="O47" s="64" t="s">
        <v>102</v>
      </c>
      <c r="P47" s="198">
        <f>SUM(P39:P46)</f>
        <v>47</v>
      </c>
    </row>
    <row r="48" spans="2:18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5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407</v>
      </c>
      <c r="P49" s="201"/>
      <c r="R49" s="90"/>
      <c r="S49" s="90"/>
      <c r="T49" s="90"/>
      <c r="U49" s="90"/>
      <c r="V49" s="90"/>
      <c r="W49" s="90"/>
      <c r="X49" s="90"/>
      <c r="Y49" s="90"/>
    </row>
    <row r="50" spans="2:25" ht="12.95" customHeight="1">
      <c r="B50" s="216" t="s">
        <v>203</v>
      </c>
      <c r="C50" s="74" t="s">
        <v>28</v>
      </c>
      <c r="D50" s="75">
        <f>L14</f>
        <v>25</v>
      </c>
      <c r="E50" s="78"/>
      <c r="F50" s="137"/>
      <c r="G50" s="74" t="s">
        <v>24</v>
      </c>
      <c r="H50" s="75">
        <f>P36</f>
        <v>17</v>
      </c>
      <c r="I50" s="78"/>
      <c r="J50" s="137" t="s">
        <v>203</v>
      </c>
      <c r="K50" s="74" t="s">
        <v>22</v>
      </c>
      <c r="L50" s="75">
        <f>P25</f>
        <v>27</v>
      </c>
      <c r="M50" s="78"/>
      <c r="N50" s="170" t="s">
        <v>428</v>
      </c>
      <c r="O50" s="74" t="s">
        <v>327</v>
      </c>
      <c r="P50" s="81">
        <f>L25</f>
        <v>32</v>
      </c>
      <c r="R50" s="608"/>
      <c r="S50" s="608"/>
      <c r="T50" s="608"/>
      <c r="U50" s="90"/>
      <c r="V50" s="90"/>
      <c r="W50" s="90"/>
      <c r="X50" s="90"/>
      <c r="Y50" s="90"/>
    </row>
    <row r="51" spans="2:25" ht="12.95" customHeight="1">
      <c r="B51" s="85"/>
      <c r="C51" s="54" t="s">
        <v>429</v>
      </c>
      <c r="D51" s="86">
        <f>H25</f>
        <v>22</v>
      </c>
      <c r="E51" s="86"/>
      <c r="F51" s="139" t="s">
        <v>201</v>
      </c>
      <c r="G51" s="54" t="s">
        <v>204</v>
      </c>
      <c r="H51" s="86">
        <f>D14</f>
        <v>25</v>
      </c>
      <c r="I51" s="55"/>
      <c r="J51" s="95"/>
      <c r="K51" s="54" t="s">
        <v>430</v>
      </c>
      <c r="L51" s="86">
        <f>D36</f>
        <v>24</v>
      </c>
      <c r="M51" s="55"/>
      <c r="N51" s="139"/>
      <c r="O51" s="54" t="s">
        <v>42</v>
      </c>
      <c r="P51" s="89">
        <f>H47</f>
        <v>19</v>
      </c>
      <c r="R51" s="608"/>
      <c r="S51" s="608"/>
      <c r="T51" s="608"/>
      <c r="U51" s="90"/>
      <c r="V51" s="90"/>
      <c r="W51" s="90"/>
      <c r="X51" s="90"/>
      <c r="Y51" s="90"/>
    </row>
    <row r="52" spans="2:25" ht="12.95" customHeight="1">
      <c r="B52" s="91"/>
      <c r="E52" s="55"/>
      <c r="F52" s="67"/>
      <c r="I52" s="55"/>
      <c r="J52" s="67"/>
      <c r="M52" s="55"/>
      <c r="N52" s="171"/>
      <c r="O52"/>
      <c r="P52" s="172"/>
      <c r="R52" s="608"/>
      <c r="S52" s="608"/>
      <c r="T52" s="608"/>
      <c r="U52" s="90"/>
      <c r="V52" s="90"/>
      <c r="W52" s="90"/>
      <c r="X52" s="90"/>
      <c r="Y52" s="90"/>
    </row>
    <row r="53" spans="2:25" ht="12.95" customHeight="1">
      <c r="B53" s="85" t="s">
        <v>203</v>
      </c>
      <c r="C53" s="54" t="s">
        <v>273</v>
      </c>
      <c r="D53" s="86">
        <f>L47</f>
        <v>19</v>
      </c>
      <c r="E53" s="55"/>
      <c r="F53" s="95" t="s">
        <v>203</v>
      </c>
      <c r="G53" s="54" t="s">
        <v>23</v>
      </c>
      <c r="H53" s="86">
        <f>H36</f>
        <v>7</v>
      </c>
      <c r="I53" s="55"/>
      <c r="J53" s="95" t="s">
        <v>203</v>
      </c>
      <c r="K53" s="54" t="s">
        <v>21</v>
      </c>
      <c r="L53" s="86">
        <f>P14</f>
        <v>40</v>
      </c>
      <c r="M53" s="55"/>
      <c r="N53" s="95" t="s">
        <v>203</v>
      </c>
      <c r="O53" s="54" t="s">
        <v>27</v>
      </c>
      <c r="P53" s="89">
        <f>H14</f>
        <v>35</v>
      </c>
      <c r="R53" s="608"/>
      <c r="S53" s="608"/>
      <c r="T53" s="608"/>
      <c r="U53" s="90"/>
      <c r="V53" s="90"/>
      <c r="W53" s="90"/>
      <c r="X53" s="90"/>
      <c r="Y53" s="90"/>
    </row>
    <row r="54" spans="2:25" ht="12.95" customHeight="1">
      <c r="B54" s="173"/>
      <c r="C54" s="98" t="s">
        <v>41</v>
      </c>
      <c r="D54" s="99">
        <f>P47</f>
        <v>47</v>
      </c>
      <c r="E54" s="98"/>
      <c r="F54" s="99"/>
      <c r="G54" s="98" t="s">
        <v>431</v>
      </c>
      <c r="H54" s="99">
        <f>D47</f>
        <v>5</v>
      </c>
      <c r="I54" s="102"/>
      <c r="J54" s="141"/>
      <c r="K54" s="98" t="s">
        <v>209</v>
      </c>
      <c r="L54" s="99">
        <f>D25</f>
        <v>25</v>
      </c>
      <c r="M54" s="102"/>
      <c r="N54" s="103"/>
      <c r="O54" s="98" t="s">
        <v>324</v>
      </c>
      <c r="P54" s="104">
        <f>L36</f>
        <v>27</v>
      </c>
      <c r="R54" s="608"/>
      <c r="S54" s="608"/>
      <c r="T54" s="608"/>
      <c r="U54" s="90"/>
      <c r="V54" s="90"/>
      <c r="W54" s="90"/>
      <c r="X54" s="90"/>
      <c r="Y54" s="90"/>
    </row>
    <row r="55" spans="2:25" ht="12.95" customHeight="1">
      <c r="B55" s="55"/>
      <c r="C55" s="55"/>
      <c r="D55" s="55"/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118"/>
      <c r="P55" s="55"/>
      <c r="R55" s="608"/>
      <c r="S55" s="608"/>
      <c r="T55" s="608"/>
      <c r="U55" s="90"/>
      <c r="V55" s="90"/>
      <c r="W55" s="90"/>
      <c r="X55" s="90"/>
      <c r="Y55" s="90"/>
    </row>
    <row r="56" spans="2:25" ht="12.95" customHeight="1">
      <c r="B56" s="632" t="s">
        <v>432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08"/>
      <c r="S56" s="608"/>
      <c r="T56" s="608"/>
      <c r="U56" s="90"/>
      <c r="V56" s="90"/>
      <c r="W56" s="90"/>
      <c r="X56" s="90"/>
      <c r="Y56" s="90"/>
    </row>
    <row r="57" spans="2:25" ht="12.95" customHeight="1">
      <c r="B57" s="108" t="s">
        <v>41</v>
      </c>
      <c r="C57" s="109"/>
      <c r="D57" s="61">
        <f>$P$47</f>
        <v>47</v>
      </c>
      <c r="E57" s="55"/>
      <c r="F57" s="623" t="s">
        <v>433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608"/>
      <c r="S57" s="608"/>
      <c r="T57" s="608"/>
      <c r="U57" s="217"/>
    </row>
    <row r="58" spans="2:25" ht="12.95" customHeight="1">
      <c r="B58" s="108" t="s">
        <v>21</v>
      </c>
      <c r="C58" s="109"/>
      <c r="D58" s="61">
        <f>$P$14</f>
        <v>40</v>
      </c>
      <c r="E58" s="55"/>
      <c r="F58" s="623" t="s">
        <v>434</v>
      </c>
      <c r="G58" s="624"/>
      <c r="H58" s="624"/>
      <c r="I58" s="624"/>
      <c r="J58" s="624"/>
      <c r="K58" s="624"/>
      <c r="L58" s="625"/>
      <c r="M58" s="55"/>
      <c r="N58" s="597" t="s">
        <v>331</v>
      </c>
      <c r="O58" s="622"/>
      <c r="P58" s="113">
        <f>MAX(D6:D12,H6:H12,L6:L12,P6:P12,D17:D23,H17:H23,L17:L23,P17:P23,D28:D34,H28:H34,L28:L34,P28:P34,D39:D45,H39:H45,L39:L45,P39:P45)</f>
        <v>20</v>
      </c>
    </row>
    <row r="59" spans="2:25" ht="12.95" customHeight="1">
      <c r="B59" s="108" t="s">
        <v>27</v>
      </c>
      <c r="C59" s="109"/>
      <c r="D59" s="61">
        <f>$H$14</f>
        <v>35</v>
      </c>
      <c r="E59" s="55"/>
      <c r="F59" s="623" t="s">
        <v>435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5" ht="12.95" customHeight="1">
      <c r="B60" s="108" t="s">
        <v>29</v>
      </c>
      <c r="C60" s="109"/>
      <c r="D60" s="61">
        <f>$L$25</f>
        <v>32</v>
      </c>
      <c r="E60" s="55"/>
      <c r="F60" s="623" t="s">
        <v>436</v>
      </c>
      <c r="G60" s="624"/>
      <c r="H60" s="624"/>
      <c r="I60" s="624"/>
      <c r="J60" s="624"/>
      <c r="K60" s="624"/>
      <c r="L60" s="625"/>
      <c r="M60" s="55"/>
      <c r="N60" s="597" t="s">
        <v>41</v>
      </c>
      <c r="O60" s="622"/>
      <c r="P60" s="113">
        <f>MAX(D14,H14,L14,P14,D25,H25,L25,P25,D36,H36,L36,P36,D47,H47,L47,P47)</f>
        <v>47</v>
      </c>
    </row>
    <row r="61" spans="2:25" ht="12.95" customHeight="1">
      <c r="B61" s="108" t="s">
        <v>22</v>
      </c>
      <c r="C61" s="109"/>
      <c r="D61" s="61">
        <f>$P$25</f>
        <v>27</v>
      </c>
      <c r="E61" s="55"/>
      <c r="F61" s="623" t="s">
        <v>437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5" ht="12.95" customHeight="1">
      <c r="B62" s="108" t="s">
        <v>39</v>
      </c>
      <c r="C62" s="109"/>
      <c r="D62" s="61">
        <f>$L$36</f>
        <v>27</v>
      </c>
      <c r="E62" s="55"/>
      <c r="F62" s="623" t="s">
        <v>438</v>
      </c>
      <c r="G62" s="624"/>
      <c r="H62" s="624"/>
      <c r="I62" s="624"/>
      <c r="J62" s="624"/>
      <c r="K62" s="624"/>
      <c r="L62" s="625"/>
      <c r="M62" s="55"/>
      <c r="N62" s="597" t="s">
        <v>36</v>
      </c>
      <c r="O62" s="622"/>
      <c r="P62" s="117">
        <f>MIN(D14,H14,L14,P14,D25,H25,L25,P25,D36,H36,L36,P36,D47,H47,L47,P47)</f>
        <v>5</v>
      </c>
    </row>
    <row r="63" spans="2:25" ht="12.95" customHeight="1">
      <c r="B63" s="108" t="s">
        <v>34</v>
      </c>
      <c r="C63" s="109"/>
      <c r="D63" s="61">
        <f>$D$25</f>
        <v>25</v>
      </c>
      <c r="E63" s="55"/>
      <c r="F63" s="646" t="s">
        <v>439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5" ht="12.95" customHeight="1">
      <c r="B64" s="108" t="s">
        <v>28</v>
      </c>
      <c r="C64" s="109"/>
      <c r="D64" s="61">
        <f>$L$14</f>
        <v>25</v>
      </c>
      <c r="E64" s="55"/>
      <c r="F64" s="623" t="s">
        <v>440</v>
      </c>
      <c r="G64" s="624"/>
      <c r="H64" s="624"/>
      <c r="I64" s="624"/>
      <c r="J64" s="624"/>
      <c r="K64" s="624"/>
      <c r="L64" s="625"/>
      <c r="M64" s="55"/>
      <c r="N64" s="597" t="s">
        <v>23</v>
      </c>
      <c r="O64" s="622"/>
      <c r="P64" s="209">
        <v>13</v>
      </c>
    </row>
    <row r="65" spans="2:30" ht="12.95" customHeight="1">
      <c r="B65" s="206" t="s">
        <v>33</v>
      </c>
      <c r="C65" s="208"/>
      <c r="D65" s="61">
        <f>$D$14</f>
        <v>25</v>
      </c>
      <c r="E65" s="55"/>
      <c r="F65" s="623" t="s">
        <v>441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0" ht="12.95" customHeight="1">
      <c r="B66" s="108" t="s">
        <v>35</v>
      </c>
      <c r="C66" s="109"/>
      <c r="D66" s="61">
        <f>$D$36</f>
        <v>24</v>
      </c>
      <c r="E66" s="55"/>
      <c r="F66" s="623" t="s">
        <v>442</v>
      </c>
      <c r="G66" s="624"/>
      <c r="H66" s="624"/>
      <c r="I66" s="624"/>
      <c r="J66" s="624"/>
      <c r="K66" s="624"/>
      <c r="L66" s="625"/>
      <c r="M66" s="55"/>
      <c r="N66" s="210" t="s">
        <v>443</v>
      </c>
      <c r="O66" s="199"/>
      <c r="P66" s="211"/>
    </row>
    <row r="67" spans="2:30" ht="12.95" customHeight="1">
      <c r="B67" s="108" t="s">
        <v>40</v>
      </c>
      <c r="C67" s="109"/>
      <c r="D67" s="61">
        <f>$H$25</f>
        <v>22</v>
      </c>
      <c r="E67" s="55"/>
      <c r="F67" s="623" t="s">
        <v>444</v>
      </c>
      <c r="G67" s="624"/>
      <c r="H67" s="624"/>
      <c r="I67" s="624"/>
      <c r="J67" s="624"/>
      <c r="K67" s="624"/>
      <c r="L67" s="625"/>
      <c r="M67" s="55"/>
      <c r="N67" s="610" t="s">
        <v>445</v>
      </c>
      <c r="O67" s="610"/>
      <c r="P67" s="610"/>
      <c r="R67" s="84"/>
      <c r="S67" s="83"/>
      <c r="T67" s="83"/>
      <c r="U67" s="151"/>
      <c r="V67" s="54"/>
      <c r="W67" s="86"/>
      <c r="X67" s="55"/>
      <c r="Y67" s="151"/>
      <c r="Z67" s="54"/>
      <c r="AA67" s="86"/>
      <c r="AB67" s="55"/>
      <c r="AC67" s="54"/>
      <c r="AD67" s="54"/>
    </row>
    <row r="68" spans="2:30" ht="12.95" customHeight="1">
      <c r="B68" s="108" t="s">
        <v>30</v>
      </c>
      <c r="C68" s="109"/>
      <c r="D68" s="61">
        <f>$L$47</f>
        <v>19</v>
      </c>
      <c r="E68" s="55"/>
      <c r="F68" s="623" t="s">
        <v>446</v>
      </c>
      <c r="G68" s="624"/>
      <c r="H68" s="624"/>
      <c r="I68" s="624"/>
      <c r="J68" s="624"/>
      <c r="K68" s="624"/>
      <c r="L68" s="625"/>
      <c r="M68" s="55"/>
      <c r="N68" s="610" t="s">
        <v>447</v>
      </c>
      <c r="O68" s="610"/>
      <c r="P68" s="610"/>
      <c r="R68" s="84"/>
      <c r="S68" s="83"/>
      <c r="T68" s="83"/>
      <c r="U68" s="151"/>
      <c r="V68" s="54"/>
      <c r="W68" s="86"/>
      <c r="X68" s="55"/>
      <c r="Y68" s="54"/>
      <c r="Z68" s="54"/>
      <c r="AA68" s="86"/>
      <c r="AB68" s="55"/>
      <c r="AC68" s="87"/>
      <c r="AD68" s="54"/>
    </row>
    <row r="69" spans="2:30" ht="12.95" customHeight="1">
      <c r="B69" s="108" t="s">
        <v>42</v>
      </c>
      <c r="C69" s="109"/>
      <c r="D69" s="61">
        <f>$H$47</f>
        <v>19</v>
      </c>
      <c r="E69" s="55"/>
      <c r="F69" s="592" t="s">
        <v>448</v>
      </c>
      <c r="G69" s="630"/>
      <c r="H69" s="630"/>
      <c r="I69" s="630"/>
      <c r="J69" s="630"/>
      <c r="K69" s="630"/>
      <c r="L69" s="631"/>
      <c r="M69" s="55"/>
      <c r="N69" s="610" t="s">
        <v>449</v>
      </c>
      <c r="O69" s="610"/>
      <c r="P69" s="610"/>
      <c r="R69" s="83"/>
      <c r="S69" s="83"/>
      <c r="T69" s="84"/>
      <c r="U69" s="152"/>
      <c r="X69" s="55"/>
      <c r="Y69" s="55"/>
      <c r="AC69" s="55"/>
    </row>
    <row r="70" spans="2:30" ht="12.95" customHeight="1">
      <c r="B70" s="108" t="s">
        <v>24</v>
      </c>
      <c r="C70" s="109"/>
      <c r="D70" s="61">
        <f>$P$36</f>
        <v>17</v>
      </c>
      <c r="E70" s="55"/>
      <c r="F70" s="592" t="s">
        <v>450</v>
      </c>
      <c r="G70" s="630"/>
      <c r="H70" s="630"/>
      <c r="I70" s="630"/>
      <c r="J70" s="630"/>
      <c r="K70" s="630"/>
      <c r="L70" s="631"/>
      <c r="M70" s="55"/>
      <c r="N70" s="610" t="s">
        <v>451</v>
      </c>
      <c r="O70" s="610"/>
      <c r="P70" s="610"/>
      <c r="R70" s="83"/>
      <c r="S70" s="83"/>
      <c r="T70" s="84"/>
      <c r="U70" s="151"/>
      <c r="V70" s="54"/>
      <c r="W70" s="86"/>
      <c r="X70" s="55"/>
      <c r="Y70" s="87"/>
      <c r="Z70" s="54"/>
      <c r="AA70" s="86"/>
      <c r="AB70" s="55"/>
      <c r="AC70" s="54"/>
      <c r="AD70" s="54"/>
    </row>
    <row r="71" spans="2:30" ht="12.95" customHeight="1">
      <c r="B71" s="108" t="s">
        <v>23</v>
      </c>
      <c r="C71" s="109"/>
      <c r="D71" s="61">
        <f>$H$36</f>
        <v>7</v>
      </c>
      <c r="E71" s="55"/>
      <c r="F71" s="646" t="s">
        <v>452</v>
      </c>
      <c r="G71" s="624"/>
      <c r="H71" s="624"/>
      <c r="I71" s="624"/>
      <c r="J71" s="624"/>
      <c r="K71" s="624"/>
      <c r="L71" s="625"/>
      <c r="M71" s="55"/>
      <c r="N71" s="610" t="s">
        <v>453</v>
      </c>
      <c r="O71" s="645"/>
      <c r="P71" s="645"/>
      <c r="R71" s="84"/>
      <c r="S71" s="83"/>
      <c r="T71" s="83"/>
      <c r="U71" s="87"/>
      <c r="V71" s="54"/>
      <c r="W71" s="86"/>
      <c r="X71" s="55"/>
      <c r="Y71" s="54"/>
      <c r="Z71" s="54"/>
      <c r="AA71" s="86"/>
      <c r="AB71" s="55"/>
      <c r="AC71" s="87"/>
      <c r="AD71" s="54"/>
    </row>
    <row r="72" spans="2:30" ht="12.95" customHeight="1">
      <c r="B72" s="108" t="s">
        <v>36</v>
      </c>
      <c r="C72" s="109"/>
      <c r="D72" s="61">
        <f>$D$47</f>
        <v>5</v>
      </c>
      <c r="E72" s="55"/>
      <c r="F72" s="623" t="s">
        <v>454</v>
      </c>
      <c r="G72" s="624"/>
      <c r="H72" s="624"/>
      <c r="I72" s="624"/>
      <c r="J72" s="624"/>
      <c r="K72" s="624"/>
      <c r="L72" s="625"/>
      <c r="M72" s="55"/>
      <c r="N72" s="610" t="s">
        <v>455</v>
      </c>
      <c r="O72" s="610"/>
      <c r="P72" s="610"/>
      <c r="R72" s="84"/>
      <c r="S72" s="83"/>
      <c r="T72" s="83"/>
      <c r="U72" s="55"/>
      <c r="V72" s="55"/>
      <c r="W72" s="55"/>
    </row>
    <row r="73" spans="2:30" ht="12.95" customHeight="1">
      <c r="E73" s="55"/>
      <c r="M73" s="55"/>
      <c r="N73" s="610" t="s">
        <v>456</v>
      </c>
      <c r="O73" s="610"/>
      <c r="P73" s="610"/>
      <c r="R73" s="84"/>
      <c r="S73" s="83"/>
      <c r="T73" s="83"/>
      <c r="U73" s="55"/>
      <c r="V73" s="55"/>
      <c r="W73" s="55"/>
    </row>
    <row r="74" spans="2:30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6</v>
      </c>
      <c r="J74" s="120">
        <f>'wk4'!J74+I74</f>
        <v>25</v>
      </c>
      <c r="K74" s="596" t="s">
        <v>457</v>
      </c>
      <c r="L74" s="596"/>
      <c r="M74" s="55"/>
      <c r="N74" s="610" t="s">
        <v>458</v>
      </c>
      <c r="O74" s="645"/>
      <c r="P74" s="645"/>
      <c r="R74" s="84"/>
      <c r="S74" s="83"/>
      <c r="T74" s="83"/>
      <c r="U74" s="55"/>
      <c r="V74" s="55"/>
      <c r="W74" s="55"/>
    </row>
    <row r="75" spans="2:30" ht="12.95" customHeight="1">
      <c r="B75" s="592" t="s">
        <v>302</v>
      </c>
      <c r="C75" s="631"/>
      <c r="D75" s="121">
        <f>MAX('Team Totals'!$T$8:'Team Totals'!$T$15:$T$29)</f>
        <v>1901</v>
      </c>
      <c r="E75" s="55"/>
      <c r="F75" s="122" t="s">
        <v>201</v>
      </c>
      <c r="G75" s="644" t="s">
        <v>249</v>
      </c>
      <c r="H75" s="601"/>
      <c r="I75" s="123">
        <v>2</v>
      </c>
      <c r="J75" s="123">
        <f>'wk4'!J75+I75</f>
        <v>15</v>
      </c>
      <c r="K75" s="596" t="s">
        <v>459</v>
      </c>
      <c r="L75" s="596"/>
      <c r="M75" s="55"/>
      <c r="N75" s="641" t="str">
        <f>'wk6'!$B$3</f>
        <v>OFF: HOU &amp; MIN</v>
      </c>
      <c r="O75" s="642"/>
      <c r="P75" s="643"/>
      <c r="R75" s="55"/>
      <c r="S75" s="55"/>
      <c r="T75" s="55"/>
      <c r="U75" s="55"/>
      <c r="V75" s="55"/>
      <c r="W75" s="55"/>
    </row>
    <row r="76" spans="2:30" ht="12.95" customHeight="1">
      <c r="N76" s="647"/>
      <c r="O76" s="647"/>
      <c r="P76" s="647"/>
    </row>
  </sheetData>
  <sortState xmlns:xlrd2="http://schemas.microsoft.com/office/spreadsheetml/2017/richdata2" ref="B57:D72">
    <sortCondition descending="1" ref="D72"/>
  </sortState>
  <mergeCells count="64">
    <mergeCell ref="F1:L2"/>
    <mergeCell ref="B75:C75"/>
    <mergeCell ref="G75:H75"/>
    <mergeCell ref="K75:L75"/>
    <mergeCell ref="F71:L71"/>
    <mergeCell ref="F72:L72"/>
    <mergeCell ref="G74:H74"/>
    <mergeCell ref="K74:L74"/>
    <mergeCell ref="B74:D74"/>
    <mergeCell ref="F61:L61"/>
    <mergeCell ref="F64:L64"/>
    <mergeCell ref="F62:L62"/>
    <mergeCell ref="F65:L65"/>
    <mergeCell ref="B1:C1"/>
    <mergeCell ref="B3:E3"/>
    <mergeCell ref="J5:K5"/>
    <mergeCell ref="N76:P76"/>
    <mergeCell ref="N75:P75"/>
    <mergeCell ref="N16:O16"/>
    <mergeCell ref="F58:L58"/>
    <mergeCell ref="F60:L60"/>
    <mergeCell ref="F59:L59"/>
    <mergeCell ref="F70:L70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B16:C16"/>
    <mergeCell ref="F16:G16"/>
    <mergeCell ref="J16:K16"/>
    <mergeCell ref="F5:G5"/>
    <mergeCell ref="B5:C5"/>
    <mergeCell ref="B27:C27"/>
    <mergeCell ref="N74:P74"/>
    <mergeCell ref="N69:P69"/>
    <mergeCell ref="N70:P70"/>
    <mergeCell ref="N71:P71"/>
    <mergeCell ref="N72:P72"/>
    <mergeCell ref="N73:P73"/>
    <mergeCell ref="N38:O38"/>
    <mergeCell ref="F63:L63"/>
    <mergeCell ref="R50:T50"/>
    <mergeCell ref="R51:T51"/>
    <mergeCell ref="R52:T52"/>
    <mergeCell ref="R53:T53"/>
    <mergeCell ref="R54:T54"/>
    <mergeCell ref="R55:T55"/>
    <mergeCell ref="R56:T56"/>
    <mergeCell ref="F69:L69"/>
    <mergeCell ref="N58:O58"/>
    <mergeCell ref="N60:O60"/>
    <mergeCell ref="N62:O62"/>
    <mergeCell ref="N64:O64"/>
    <mergeCell ref="F66:L66"/>
    <mergeCell ref="F68:L68"/>
    <mergeCell ref="R57:T57"/>
    <mergeCell ref="F67:L67"/>
    <mergeCell ref="N67:P67"/>
    <mergeCell ref="N68:P68"/>
  </mergeCells>
  <pageMargins left="0" right="0" top="9.0000000000000024E-2" bottom="0" header="0.13" footer="0.5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6"/>
  <sheetViews>
    <sheetView view="pageBreakPreview" topLeftCell="A53" zoomScale="180" workbookViewId="0">
      <selection activeCell="J74" sqref="J74:J75"/>
    </sheetView>
  </sheetViews>
  <sheetFormatPr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9" width="3.7109375" customWidth="1"/>
    <col min="10" max="10" width="5.2851562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5.85546875" customWidth="1"/>
    <col min="19" max="19" width="3.7109375" customWidth="1"/>
    <col min="20" max="20" width="9" customWidth="1"/>
    <col min="21" max="26" width="3.7109375" customWidth="1"/>
  </cols>
  <sheetData>
    <row r="1" spans="2:16" ht="12.95" customHeight="1">
      <c r="B1" s="583">
        <v>2025</v>
      </c>
      <c r="C1" s="583"/>
      <c r="D1" s="54"/>
      <c r="E1" s="55"/>
      <c r="F1" s="585" t="s">
        <v>460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6" ht="12.95" customHeight="1">
      <c r="B2" s="54" t="s">
        <v>461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6" ht="12.95" customHeight="1">
      <c r="B3" s="583" t="s">
        <v>462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5"/>
    </row>
    <row r="4" spans="2:16" ht="12.95" customHeight="1">
      <c r="B4" s="55"/>
      <c r="C4" s="55"/>
      <c r="D4" s="55"/>
      <c r="E4" s="55"/>
      <c r="F4" s="55"/>
      <c r="G4" s="55"/>
      <c r="H4" s="55"/>
      <c r="I4" s="55"/>
      <c r="J4" s="55"/>
      <c r="K4" s="118"/>
      <c r="L4" s="55"/>
      <c r="M4" s="55"/>
      <c r="N4" s="55"/>
      <c r="O4" s="55"/>
      <c r="P4" s="55"/>
    </row>
    <row r="5" spans="2:16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</row>
    <row r="6" spans="2:16" ht="12.95" customHeight="1">
      <c r="B6" s="59" t="s">
        <v>65</v>
      </c>
      <c r="C6" s="218" t="s">
        <v>409</v>
      </c>
      <c r="D6" s="61">
        <v>9</v>
      </c>
      <c r="E6" s="55"/>
      <c r="F6" s="59" t="s">
        <v>65</v>
      </c>
      <c r="G6" s="60" t="s">
        <v>67</v>
      </c>
      <c r="H6" s="61">
        <v>15</v>
      </c>
      <c r="I6" s="55"/>
      <c r="J6" s="59" t="s">
        <v>65</v>
      </c>
      <c r="K6" s="60" t="s">
        <v>68</v>
      </c>
      <c r="L6" s="61">
        <v>9</v>
      </c>
      <c r="M6" s="55"/>
      <c r="N6" s="59" t="s">
        <v>65</v>
      </c>
      <c r="O6" s="60" t="s">
        <v>69</v>
      </c>
      <c r="P6" s="61">
        <v>6</v>
      </c>
    </row>
    <row r="7" spans="2:16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253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0</v>
      </c>
    </row>
    <row r="8" spans="2:16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0" t="s">
        <v>76</v>
      </c>
      <c r="H8" s="61">
        <v>0</v>
      </c>
      <c r="I8" s="55"/>
      <c r="J8" s="59" t="s">
        <v>70</v>
      </c>
      <c r="K8" s="60" t="s">
        <v>463</v>
      </c>
      <c r="L8" s="61">
        <v>0</v>
      </c>
      <c r="M8" s="55"/>
      <c r="N8" s="59" t="s">
        <v>70</v>
      </c>
      <c r="O8" s="60" t="s">
        <v>78</v>
      </c>
      <c r="P8" s="61">
        <v>6</v>
      </c>
    </row>
    <row r="9" spans="2:16" ht="12.95" customHeight="1">
      <c r="B9" s="59" t="s">
        <v>79</v>
      </c>
      <c r="C9" s="60" t="s">
        <v>88</v>
      </c>
      <c r="D9" s="61">
        <v>0</v>
      </c>
      <c r="E9" s="55"/>
      <c r="F9" s="59" t="s">
        <v>79</v>
      </c>
      <c r="G9" s="60" t="s">
        <v>89</v>
      </c>
      <c r="H9" s="61">
        <v>6</v>
      </c>
      <c r="I9" s="55"/>
      <c r="J9" s="59" t="s">
        <v>79</v>
      </c>
      <c r="K9" s="60" t="s">
        <v>411</v>
      </c>
      <c r="L9" s="61">
        <v>0</v>
      </c>
      <c r="M9" s="55"/>
      <c r="N9" s="59" t="s">
        <v>79</v>
      </c>
      <c r="O9" s="60" t="s">
        <v>83</v>
      </c>
      <c r="P9" s="61">
        <v>3</v>
      </c>
    </row>
    <row r="10" spans="2:16" ht="12.95" customHeight="1">
      <c r="B10" s="59" t="s">
        <v>79</v>
      </c>
      <c r="C10" s="60" t="s">
        <v>80</v>
      </c>
      <c r="D10" s="61">
        <v>0</v>
      </c>
      <c r="E10" s="55"/>
      <c r="F10" s="59" t="s">
        <v>79</v>
      </c>
      <c r="G10" s="60" t="s">
        <v>254</v>
      </c>
      <c r="H10" s="61">
        <v>3</v>
      </c>
      <c r="I10" s="55"/>
      <c r="J10" s="59" t="s">
        <v>79</v>
      </c>
      <c r="K10" s="60" t="s">
        <v>86</v>
      </c>
      <c r="L10" s="61">
        <v>3</v>
      </c>
      <c r="M10" s="55"/>
      <c r="N10" s="59" t="s">
        <v>79</v>
      </c>
      <c r="O10" s="60" t="s">
        <v>87</v>
      </c>
      <c r="P10" s="61">
        <v>0</v>
      </c>
    </row>
    <row r="11" spans="2:16" ht="12.95" customHeight="1">
      <c r="B11" s="59" t="s">
        <v>79</v>
      </c>
      <c r="C11" s="60" t="s">
        <v>308</v>
      </c>
      <c r="D11" s="61">
        <v>0</v>
      </c>
      <c r="E11" s="55"/>
      <c r="F11" s="59" t="s">
        <v>79</v>
      </c>
      <c r="G11" s="60" t="s">
        <v>81</v>
      </c>
      <c r="H11" s="61">
        <v>0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91</v>
      </c>
      <c r="P11" s="61">
        <v>0</v>
      </c>
    </row>
    <row r="12" spans="2:16" ht="12.95" customHeight="1">
      <c r="B12" s="59" t="s">
        <v>92</v>
      </c>
      <c r="C12" s="55" t="s">
        <v>464</v>
      </c>
      <c r="D12" s="61">
        <v>9</v>
      </c>
      <c r="E12" s="55"/>
      <c r="F12" s="59" t="s">
        <v>92</v>
      </c>
      <c r="G12" s="60" t="s">
        <v>309</v>
      </c>
      <c r="H12" s="61">
        <v>16</v>
      </c>
      <c r="I12" s="55"/>
      <c r="J12" s="59" t="s">
        <v>92</v>
      </c>
      <c r="K12" s="60" t="s">
        <v>95</v>
      </c>
      <c r="L12" s="61">
        <v>10</v>
      </c>
      <c r="M12" s="55"/>
      <c r="N12" s="59" t="s">
        <v>92</v>
      </c>
      <c r="O12" s="60" t="s">
        <v>96</v>
      </c>
      <c r="P12" s="61">
        <v>5</v>
      </c>
    </row>
    <row r="13" spans="2:16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99</v>
      </c>
      <c r="H13" s="61">
        <v>0</v>
      </c>
      <c r="I13" s="55"/>
      <c r="J13" s="59" t="s">
        <v>97</v>
      </c>
      <c r="K13" s="60" t="s">
        <v>100</v>
      </c>
      <c r="L13" s="61">
        <v>0</v>
      </c>
      <c r="M13" s="55"/>
      <c r="N13" s="59" t="s">
        <v>97</v>
      </c>
      <c r="O13" s="60" t="s">
        <v>312</v>
      </c>
      <c r="P13" s="61">
        <v>0</v>
      </c>
    </row>
    <row r="14" spans="2:16" ht="12.95" customHeight="1">
      <c r="B14" s="59"/>
      <c r="C14" s="64" t="s">
        <v>102</v>
      </c>
      <c r="D14" s="198">
        <f>SUM(D6:D13)</f>
        <v>18</v>
      </c>
      <c r="E14" s="55"/>
      <c r="F14" s="59"/>
      <c r="G14" s="66" t="s">
        <v>102</v>
      </c>
      <c r="H14" s="198">
        <f>SUM(H6:H13)</f>
        <v>40</v>
      </c>
      <c r="I14" s="55"/>
      <c r="J14" s="59"/>
      <c r="K14" s="64" t="s">
        <v>102</v>
      </c>
      <c r="L14" s="198">
        <f>SUM(L6:L13)</f>
        <v>22</v>
      </c>
      <c r="M14" s="55"/>
      <c r="N14" s="59"/>
      <c r="O14" s="64" t="s">
        <v>102</v>
      </c>
      <c r="P14" s="198">
        <f>SUM(P6:P13)</f>
        <v>20</v>
      </c>
    </row>
    <row r="15" spans="2:16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6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</row>
    <row r="17" spans="2:16" ht="12.95" customHeight="1">
      <c r="B17" s="59" t="s">
        <v>65</v>
      </c>
      <c r="C17" s="60" t="s">
        <v>104</v>
      </c>
      <c r="D17" s="61">
        <v>3</v>
      </c>
      <c r="E17" s="55"/>
      <c r="F17" s="59" t="s">
        <v>65</v>
      </c>
      <c r="G17" s="60" t="s">
        <v>105</v>
      </c>
      <c r="H17" s="61">
        <v>3</v>
      </c>
      <c r="I17" s="55"/>
      <c r="J17" s="59" t="s">
        <v>65</v>
      </c>
      <c r="K17" s="60" t="s">
        <v>106</v>
      </c>
      <c r="L17" s="61">
        <v>6</v>
      </c>
      <c r="M17" s="55"/>
      <c r="N17" s="59" t="s">
        <v>65</v>
      </c>
      <c r="O17" s="60" t="s">
        <v>107</v>
      </c>
      <c r="P17" s="61">
        <v>6</v>
      </c>
    </row>
    <row r="18" spans="2:16" ht="12.95" customHeight="1">
      <c r="B18" s="59" t="s">
        <v>70</v>
      </c>
      <c r="C18" s="60" t="s">
        <v>108</v>
      </c>
      <c r="D18" s="61">
        <v>12</v>
      </c>
      <c r="E18" s="55"/>
      <c r="F18" s="59" t="s">
        <v>70</v>
      </c>
      <c r="G18" s="60" t="s">
        <v>109</v>
      </c>
      <c r="H18" s="61">
        <v>1</v>
      </c>
      <c r="I18" s="55"/>
      <c r="J18" s="59" t="s">
        <v>70</v>
      </c>
      <c r="K18" s="60" t="s">
        <v>110</v>
      </c>
      <c r="L18" s="61">
        <v>12</v>
      </c>
      <c r="M18" s="55"/>
      <c r="N18" s="59" t="s">
        <v>70</v>
      </c>
      <c r="O18" s="60" t="s">
        <v>257</v>
      </c>
      <c r="P18" s="61">
        <v>0</v>
      </c>
    </row>
    <row r="19" spans="2:16" ht="12.95" customHeight="1">
      <c r="B19" s="59" t="s">
        <v>70</v>
      </c>
      <c r="C19" s="60" t="s">
        <v>112</v>
      </c>
      <c r="D19" s="61">
        <v>12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314</v>
      </c>
      <c r="L19" s="61">
        <v>0</v>
      </c>
      <c r="M19" s="55"/>
      <c r="N19" s="59" t="s">
        <v>70</v>
      </c>
      <c r="O19" s="60" t="s">
        <v>465</v>
      </c>
      <c r="P19" s="61">
        <v>18</v>
      </c>
    </row>
    <row r="20" spans="2:16" ht="12.95" customHeight="1">
      <c r="B20" s="59" t="s">
        <v>79</v>
      </c>
      <c r="C20" s="60" t="s">
        <v>116</v>
      </c>
      <c r="D20" s="61">
        <v>0</v>
      </c>
      <c r="E20" s="55"/>
      <c r="F20" s="59" t="s">
        <v>79</v>
      </c>
      <c r="G20" s="60" t="s">
        <v>121</v>
      </c>
      <c r="H20" s="61">
        <v>3</v>
      </c>
      <c r="I20" s="55"/>
      <c r="J20" s="59" t="s">
        <v>79</v>
      </c>
      <c r="K20" s="60" t="s">
        <v>118</v>
      </c>
      <c r="L20" s="61">
        <v>0</v>
      </c>
      <c r="M20" s="55"/>
      <c r="N20" s="59" t="s">
        <v>79</v>
      </c>
      <c r="O20" s="60" t="s">
        <v>123</v>
      </c>
      <c r="P20" s="61">
        <v>0</v>
      </c>
    </row>
    <row r="21" spans="2:16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125</v>
      </c>
      <c r="H21" s="61">
        <v>0</v>
      </c>
      <c r="I21" s="55"/>
      <c r="J21" s="59" t="s">
        <v>79</v>
      </c>
      <c r="K21" s="60" t="s">
        <v>315</v>
      </c>
      <c r="L21" s="61">
        <v>6</v>
      </c>
      <c r="M21" s="55"/>
      <c r="N21" s="59" t="s">
        <v>79</v>
      </c>
      <c r="O21" s="60" t="s">
        <v>316</v>
      </c>
      <c r="P21" s="61">
        <v>0</v>
      </c>
    </row>
    <row r="22" spans="2:16" ht="12.95" customHeight="1">
      <c r="B22" s="59" t="s">
        <v>79</v>
      </c>
      <c r="C22" s="60" t="s">
        <v>124</v>
      </c>
      <c r="D22" s="61">
        <v>3</v>
      </c>
      <c r="E22" s="55"/>
      <c r="F22" s="59" t="s">
        <v>79</v>
      </c>
      <c r="G22" s="60" t="s">
        <v>466</v>
      </c>
      <c r="H22" s="61">
        <v>0</v>
      </c>
      <c r="I22" s="55"/>
      <c r="J22" s="59" t="s">
        <v>79</v>
      </c>
      <c r="K22" s="60" t="s">
        <v>417</v>
      </c>
      <c r="L22" s="61">
        <v>3</v>
      </c>
      <c r="M22" s="55"/>
      <c r="N22" s="59" t="s">
        <v>79</v>
      </c>
      <c r="O22" s="60" t="s">
        <v>416</v>
      </c>
      <c r="P22" s="61">
        <v>3</v>
      </c>
    </row>
    <row r="23" spans="2:16" ht="12.95" customHeight="1">
      <c r="B23" s="59" t="s">
        <v>92</v>
      </c>
      <c r="C23" s="60" t="s">
        <v>128</v>
      </c>
      <c r="D23" s="61">
        <v>17</v>
      </c>
      <c r="E23" s="55"/>
      <c r="F23" s="59" t="s">
        <v>92</v>
      </c>
      <c r="G23" s="60" t="s">
        <v>467</v>
      </c>
      <c r="H23" s="61">
        <v>0</v>
      </c>
      <c r="I23" s="55"/>
      <c r="J23" s="59" t="s">
        <v>92</v>
      </c>
      <c r="K23" s="60" t="s">
        <v>130</v>
      </c>
      <c r="L23" s="61">
        <v>5</v>
      </c>
      <c r="M23" s="55"/>
      <c r="N23" s="59" t="s">
        <v>92</v>
      </c>
      <c r="O23" s="60" t="s">
        <v>131</v>
      </c>
      <c r="P23" s="61">
        <v>9</v>
      </c>
    </row>
    <row r="24" spans="2:16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60" t="s">
        <v>135</v>
      </c>
      <c r="P24" s="61">
        <v>0</v>
      </c>
    </row>
    <row r="25" spans="2:16" ht="12.95" customHeight="1">
      <c r="B25" s="59"/>
      <c r="C25" s="64" t="s">
        <v>102</v>
      </c>
      <c r="D25" s="198">
        <f>SUM(D17:D24)</f>
        <v>47</v>
      </c>
      <c r="E25" s="55"/>
      <c r="F25" s="59"/>
      <c r="G25" s="66" t="s">
        <v>102</v>
      </c>
      <c r="H25" s="198">
        <f>SUM(H17:H24)</f>
        <v>7</v>
      </c>
      <c r="I25" s="55"/>
      <c r="J25" s="59"/>
      <c r="K25" s="64" t="s">
        <v>102</v>
      </c>
      <c r="L25" s="198">
        <f>SUM(L17:L24)</f>
        <v>32</v>
      </c>
      <c r="M25" s="55"/>
      <c r="N25" s="59"/>
      <c r="O25" s="64" t="s">
        <v>102</v>
      </c>
      <c r="P25" s="198">
        <f>SUM(P17:P24)</f>
        <v>36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</row>
    <row r="28" spans="2:16" ht="12.95" customHeight="1">
      <c r="B28" s="59" t="s">
        <v>65</v>
      </c>
      <c r="C28" s="60" t="s">
        <v>136</v>
      </c>
      <c r="D28" s="61">
        <v>6</v>
      </c>
      <c r="E28" s="55"/>
      <c r="F28" s="59" t="s">
        <v>65</v>
      </c>
      <c r="G28" s="60" t="s">
        <v>137</v>
      </c>
      <c r="H28" s="61">
        <v>9</v>
      </c>
      <c r="I28" s="55"/>
      <c r="J28" s="59" t="s">
        <v>65</v>
      </c>
      <c r="K28" s="60" t="s">
        <v>258</v>
      </c>
      <c r="L28" s="61">
        <v>3</v>
      </c>
      <c r="M28" s="55"/>
      <c r="N28" s="59" t="s">
        <v>65</v>
      </c>
      <c r="O28" s="60" t="s">
        <v>139</v>
      </c>
      <c r="P28" s="61">
        <v>3</v>
      </c>
    </row>
    <row r="29" spans="2:16" ht="12.95" customHeight="1">
      <c r="B29" s="59" t="s">
        <v>70</v>
      </c>
      <c r="C29" s="60" t="s">
        <v>140</v>
      </c>
      <c r="D29" s="61">
        <v>6</v>
      </c>
      <c r="E29" s="55"/>
      <c r="F29" s="59" t="s">
        <v>70</v>
      </c>
      <c r="G29" s="60" t="s">
        <v>141</v>
      </c>
      <c r="H29" s="61">
        <v>0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60" t="s">
        <v>468</v>
      </c>
      <c r="P29" s="61">
        <v>0</v>
      </c>
    </row>
    <row r="30" spans="2:16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469</v>
      </c>
      <c r="H30" s="61">
        <v>0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363</v>
      </c>
      <c r="P30" s="61">
        <v>0</v>
      </c>
    </row>
    <row r="31" spans="2:16" ht="12.95" customHeight="1">
      <c r="B31" s="59" t="s">
        <v>79</v>
      </c>
      <c r="C31" s="60" t="s">
        <v>364</v>
      </c>
      <c r="D31" s="61">
        <v>3</v>
      </c>
      <c r="E31" s="55"/>
      <c r="F31" s="59" t="s">
        <v>79</v>
      </c>
      <c r="G31" s="60" t="s">
        <v>149</v>
      </c>
      <c r="H31" s="61">
        <v>0</v>
      </c>
      <c r="I31" s="55"/>
      <c r="J31" s="59" t="s">
        <v>79</v>
      </c>
      <c r="K31" s="60" t="s">
        <v>150</v>
      </c>
      <c r="L31" s="61">
        <v>0</v>
      </c>
      <c r="M31" s="55"/>
      <c r="N31" s="59" t="s">
        <v>79</v>
      </c>
      <c r="O31" s="60" t="s">
        <v>151</v>
      </c>
      <c r="P31" s="61">
        <v>3</v>
      </c>
    </row>
    <row r="32" spans="2:16" ht="12.95" customHeight="1">
      <c r="B32" s="59" t="s">
        <v>79</v>
      </c>
      <c r="C32" s="60" t="s">
        <v>152</v>
      </c>
      <c r="D32" s="61">
        <v>3</v>
      </c>
      <c r="E32" s="55"/>
      <c r="F32" s="59" t="s">
        <v>79</v>
      </c>
      <c r="G32" s="60" t="s">
        <v>153</v>
      </c>
      <c r="H32" s="61">
        <v>3</v>
      </c>
      <c r="I32" s="55"/>
      <c r="J32" s="59" t="s">
        <v>79</v>
      </c>
      <c r="K32" s="60" t="s">
        <v>158</v>
      </c>
      <c r="L32" s="61">
        <v>0</v>
      </c>
      <c r="M32" s="55"/>
      <c r="N32" s="59" t="s">
        <v>79</v>
      </c>
      <c r="O32" s="60" t="s">
        <v>470</v>
      </c>
      <c r="P32" s="61">
        <v>0</v>
      </c>
    </row>
    <row r="33" spans="2:19" ht="12.95" customHeight="1">
      <c r="B33" s="59" t="s">
        <v>79</v>
      </c>
      <c r="C33" s="60" t="s">
        <v>156</v>
      </c>
      <c r="D33" s="61">
        <v>3</v>
      </c>
      <c r="E33" s="55"/>
      <c r="F33" s="59" t="s">
        <v>79</v>
      </c>
      <c r="G33" s="60" t="s">
        <v>157</v>
      </c>
      <c r="H33" s="61">
        <v>0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159</v>
      </c>
      <c r="P33" s="61">
        <v>0</v>
      </c>
    </row>
    <row r="34" spans="2:19" ht="12.95" customHeight="1">
      <c r="B34" s="59" t="s">
        <v>92</v>
      </c>
      <c r="C34" s="60" t="s">
        <v>260</v>
      </c>
      <c r="D34" s="61">
        <v>5</v>
      </c>
      <c r="E34" s="55"/>
      <c r="F34" s="59" t="s">
        <v>92</v>
      </c>
      <c r="G34" s="60" t="s">
        <v>161</v>
      </c>
      <c r="H34" s="61">
        <v>6</v>
      </c>
      <c r="I34" s="55"/>
      <c r="J34" s="59" t="s">
        <v>92</v>
      </c>
      <c r="K34" s="60" t="s">
        <v>162</v>
      </c>
      <c r="L34" s="61">
        <v>4</v>
      </c>
      <c r="M34" s="55"/>
      <c r="N34" s="59" t="s">
        <v>92</v>
      </c>
      <c r="O34" s="60" t="s">
        <v>262</v>
      </c>
      <c r="P34" s="61">
        <v>14</v>
      </c>
    </row>
    <row r="35" spans="2:19" ht="12.95" customHeight="1">
      <c r="B35" s="59" t="s">
        <v>97</v>
      </c>
      <c r="C35" s="60" t="s">
        <v>164</v>
      </c>
      <c r="D35" s="61">
        <v>0</v>
      </c>
      <c r="E35" s="55"/>
      <c r="F35" s="59" t="s">
        <v>97</v>
      </c>
      <c r="G35" s="60" t="s">
        <v>421</v>
      </c>
      <c r="H35" s="61">
        <v>0</v>
      </c>
      <c r="I35" s="55"/>
      <c r="J35" s="59" t="s">
        <v>97</v>
      </c>
      <c r="K35" s="60" t="s">
        <v>166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9" ht="12.95" customHeight="1">
      <c r="B36" s="59"/>
      <c r="C36" s="64" t="s">
        <v>102</v>
      </c>
      <c r="D36" s="198">
        <f>SUM(D28:D35)</f>
        <v>26</v>
      </c>
      <c r="E36" s="55"/>
      <c r="F36" s="59"/>
      <c r="G36" s="64" t="s">
        <v>102</v>
      </c>
      <c r="H36" s="198">
        <f>SUM(H28:H35)</f>
        <v>18</v>
      </c>
      <c r="I36" s="55"/>
      <c r="J36" s="59"/>
      <c r="K36" s="64" t="s">
        <v>102</v>
      </c>
      <c r="L36" s="198">
        <f>SUM(L28:L35)</f>
        <v>7</v>
      </c>
      <c r="M36" s="55"/>
      <c r="N36" s="60"/>
      <c r="O36" s="66" t="s">
        <v>102</v>
      </c>
      <c r="P36" s="198">
        <f>SUM(P28:P35)</f>
        <v>20</v>
      </c>
    </row>
    <row r="37" spans="2:19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9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19" ht="12.95" customHeight="1">
      <c r="B39" s="59" t="s">
        <v>65</v>
      </c>
      <c r="C39" s="60" t="s">
        <v>168</v>
      </c>
      <c r="D39" s="61">
        <v>12</v>
      </c>
      <c r="E39" s="55"/>
      <c r="F39" s="59" t="s">
        <v>65</v>
      </c>
      <c r="G39" s="60" t="s">
        <v>471</v>
      </c>
      <c r="H39" s="61">
        <v>3</v>
      </c>
      <c r="I39" s="55"/>
      <c r="J39" s="59" t="s">
        <v>65</v>
      </c>
      <c r="K39" s="60" t="s">
        <v>170</v>
      </c>
      <c r="L39" s="61">
        <v>0</v>
      </c>
      <c r="M39" s="55"/>
      <c r="N39" s="59" t="s">
        <v>65</v>
      </c>
      <c r="O39" s="60" t="s">
        <v>171</v>
      </c>
      <c r="P39" s="61">
        <v>9</v>
      </c>
    </row>
    <row r="40" spans="2:19" ht="12.95" customHeight="1">
      <c r="B40" s="59" t="s">
        <v>70</v>
      </c>
      <c r="C40" s="60" t="s">
        <v>172</v>
      </c>
      <c r="D40" s="61">
        <v>0</v>
      </c>
      <c r="E40" s="55"/>
      <c r="F40" s="59" t="s">
        <v>70</v>
      </c>
      <c r="G40" s="60" t="s">
        <v>472</v>
      </c>
      <c r="H40" s="61">
        <v>0</v>
      </c>
      <c r="I40" s="55"/>
      <c r="J40" s="59" t="s">
        <v>70</v>
      </c>
      <c r="K40" s="60" t="s">
        <v>174</v>
      </c>
      <c r="L40" s="61">
        <v>0</v>
      </c>
      <c r="M40" s="55"/>
      <c r="N40" s="59" t="s">
        <v>70</v>
      </c>
      <c r="O40" s="60" t="s">
        <v>175</v>
      </c>
      <c r="P40" s="61">
        <v>6</v>
      </c>
    </row>
    <row r="41" spans="2:19" ht="12.95" customHeight="1">
      <c r="B41" s="59" t="s">
        <v>70</v>
      </c>
      <c r="C41" s="60" t="s">
        <v>473</v>
      </c>
      <c r="D41" s="61">
        <v>6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425</v>
      </c>
      <c r="L41" s="61">
        <v>3</v>
      </c>
      <c r="M41" s="55"/>
      <c r="N41" s="59" t="s">
        <v>70</v>
      </c>
      <c r="O41" s="60" t="s">
        <v>179</v>
      </c>
      <c r="P41" s="61">
        <v>6</v>
      </c>
    </row>
    <row r="42" spans="2:19" ht="12.95" customHeight="1">
      <c r="B42" s="59" t="s">
        <v>79</v>
      </c>
      <c r="C42" s="60" t="s">
        <v>180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265</v>
      </c>
      <c r="L42" s="61">
        <v>3</v>
      </c>
      <c r="M42" s="55"/>
      <c r="N42" s="59" t="s">
        <v>79</v>
      </c>
      <c r="O42" s="60" t="s">
        <v>183</v>
      </c>
      <c r="P42" s="61">
        <v>3</v>
      </c>
    </row>
    <row r="43" spans="2:19" ht="12.95" customHeight="1">
      <c r="B43" s="59" t="s">
        <v>79</v>
      </c>
      <c r="C43" s="60" t="s">
        <v>184</v>
      </c>
      <c r="D43" s="61">
        <v>0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186</v>
      </c>
      <c r="L43" s="61">
        <v>0</v>
      </c>
      <c r="M43" s="55"/>
      <c r="N43" s="59" t="s">
        <v>79</v>
      </c>
      <c r="O43" s="60" t="s">
        <v>368</v>
      </c>
      <c r="P43" s="61">
        <v>0</v>
      </c>
    </row>
    <row r="44" spans="2:19" ht="12.95" customHeight="1">
      <c r="B44" s="59" t="s">
        <v>79</v>
      </c>
      <c r="C44" s="60" t="s">
        <v>188</v>
      </c>
      <c r="D44" s="61">
        <v>0</v>
      </c>
      <c r="E44" s="55"/>
      <c r="F44" s="59" t="s">
        <v>79</v>
      </c>
      <c r="G44" s="60" t="s">
        <v>370</v>
      </c>
      <c r="H44" s="61">
        <v>0</v>
      </c>
      <c r="I44" s="55"/>
      <c r="J44" s="59" t="s">
        <v>79</v>
      </c>
      <c r="K44" s="60" t="s">
        <v>426</v>
      </c>
      <c r="L44" s="61">
        <v>0</v>
      </c>
      <c r="M44" s="55"/>
      <c r="N44" s="59" t="s">
        <v>79</v>
      </c>
      <c r="O44" s="60" t="s">
        <v>191</v>
      </c>
      <c r="P44" s="61">
        <v>3</v>
      </c>
    </row>
    <row r="45" spans="2:19" ht="12.95" customHeight="1">
      <c r="B45" s="59" t="s">
        <v>92</v>
      </c>
      <c r="C45" s="60" t="s">
        <v>322</v>
      </c>
      <c r="D45" s="61">
        <v>0</v>
      </c>
      <c r="E45" s="55"/>
      <c r="F45" s="59" t="s">
        <v>92</v>
      </c>
      <c r="G45" s="60" t="s">
        <v>193</v>
      </c>
      <c r="H45" s="61">
        <v>0</v>
      </c>
      <c r="I45" s="55"/>
      <c r="J45" s="59" t="s">
        <v>92</v>
      </c>
      <c r="K45" s="219" t="s">
        <v>194</v>
      </c>
      <c r="L45" s="61">
        <v>9</v>
      </c>
      <c r="M45" s="55"/>
      <c r="N45" s="59" t="s">
        <v>92</v>
      </c>
      <c r="O45" s="60" t="s">
        <v>195</v>
      </c>
      <c r="P45" s="61">
        <v>11</v>
      </c>
      <c r="R45" s="648"/>
      <c r="S45" s="648"/>
    </row>
    <row r="46" spans="2:19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198</v>
      </c>
      <c r="L46" s="61">
        <v>0</v>
      </c>
      <c r="M46" s="55"/>
      <c r="N46" s="59" t="s">
        <v>97</v>
      </c>
      <c r="O46" s="60" t="s">
        <v>199</v>
      </c>
      <c r="P46" s="61">
        <v>0</v>
      </c>
      <c r="R46" s="220"/>
      <c r="S46" s="221"/>
    </row>
    <row r="47" spans="2:19" ht="12.95" customHeight="1">
      <c r="B47" s="59"/>
      <c r="C47" s="64" t="s">
        <v>102</v>
      </c>
      <c r="D47" s="198">
        <f>SUM(D39:D46)</f>
        <v>18</v>
      </c>
      <c r="E47" s="55"/>
      <c r="F47" s="59"/>
      <c r="G47" s="64" t="s">
        <v>102</v>
      </c>
      <c r="H47" s="198">
        <f>SUM(H39:H46)</f>
        <v>3</v>
      </c>
      <c r="I47" s="55"/>
      <c r="J47" s="59"/>
      <c r="K47" s="64" t="s">
        <v>102</v>
      </c>
      <c r="L47" s="198">
        <f>SUM(L39:L46)</f>
        <v>15</v>
      </c>
      <c r="M47" s="55"/>
      <c r="N47" s="59"/>
      <c r="O47" s="64" t="s">
        <v>102</v>
      </c>
      <c r="P47" s="198">
        <f>SUM(P39:P46)</f>
        <v>38</v>
      </c>
      <c r="R47" s="220"/>
      <c r="S47" s="221"/>
    </row>
    <row r="48" spans="2:19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R48" s="220"/>
      <c r="S48" s="221"/>
    </row>
    <row r="49" spans="2:21" ht="12.95" customHeight="1">
      <c r="B49" s="651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461</v>
      </c>
      <c r="P49" s="201"/>
      <c r="R49" s="222"/>
      <c r="S49" s="604"/>
      <c r="T49" s="604"/>
      <c r="U49" s="604"/>
    </row>
    <row r="50" spans="2:21" ht="12.95" customHeight="1">
      <c r="B50" s="73" t="s">
        <v>201</v>
      </c>
      <c r="C50" s="74" t="s">
        <v>325</v>
      </c>
      <c r="D50" s="75">
        <f>D47</f>
        <v>18</v>
      </c>
      <c r="E50" s="78"/>
      <c r="F50" s="137" t="s">
        <v>203</v>
      </c>
      <c r="G50" s="74" t="s">
        <v>24</v>
      </c>
      <c r="H50" s="75">
        <f>P36</f>
        <v>20</v>
      </c>
      <c r="I50" s="78"/>
      <c r="J50" s="137" t="s">
        <v>203</v>
      </c>
      <c r="K50" s="74" t="s">
        <v>22</v>
      </c>
      <c r="L50" s="75">
        <f>P25</f>
        <v>36</v>
      </c>
      <c r="M50" s="78"/>
      <c r="N50" s="80" t="s">
        <v>203</v>
      </c>
      <c r="O50" s="74" t="s">
        <v>35</v>
      </c>
      <c r="P50" s="81">
        <f>D36</f>
        <v>26</v>
      </c>
      <c r="Q50" s="87"/>
      <c r="R50" s="90"/>
      <c r="S50" s="604"/>
      <c r="T50" s="604"/>
      <c r="U50" s="604"/>
    </row>
    <row r="51" spans="2:21" ht="12.95" customHeight="1">
      <c r="B51" s="85"/>
      <c r="C51" s="54" t="s">
        <v>40</v>
      </c>
      <c r="D51" s="86">
        <f>H25</f>
        <v>7</v>
      </c>
      <c r="E51" s="86"/>
      <c r="F51" s="86"/>
      <c r="G51" s="54" t="s">
        <v>474</v>
      </c>
      <c r="H51" s="86">
        <f>L47</f>
        <v>15</v>
      </c>
      <c r="I51" s="55"/>
      <c r="J51" s="95"/>
      <c r="K51" s="54" t="s">
        <v>327</v>
      </c>
      <c r="L51" s="86">
        <f>L25</f>
        <v>32</v>
      </c>
      <c r="M51" s="55"/>
      <c r="N51" s="95"/>
      <c r="O51" s="54" t="s">
        <v>475</v>
      </c>
      <c r="P51" s="89">
        <f>H47</f>
        <v>3</v>
      </c>
      <c r="R51" s="90"/>
      <c r="S51" s="604"/>
      <c r="T51" s="604"/>
      <c r="U51" s="604"/>
    </row>
    <row r="52" spans="2:21" ht="12.95" customHeight="1">
      <c r="B52" s="91"/>
      <c r="C52" s="27"/>
      <c r="D52" s="27"/>
      <c r="E52" s="55"/>
      <c r="F52" s="67"/>
      <c r="I52" s="55"/>
      <c r="J52" s="67"/>
      <c r="M52" s="55"/>
      <c r="N52" s="55"/>
      <c r="P52" s="172"/>
      <c r="R52" s="90"/>
      <c r="S52" s="604"/>
      <c r="T52" s="604"/>
      <c r="U52" s="604"/>
    </row>
    <row r="53" spans="2:21" ht="12.95" customHeight="1">
      <c r="B53" s="85"/>
      <c r="C53" s="54" t="s">
        <v>476</v>
      </c>
      <c r="D53" s="86">
        <f>D14</f>
        <v>18</v>
      </c>
      <c r="E53" s="55"/>
      <c r="F53" s="95"/>
      <c r="G53" s="54" t="s">
        <v>326</v>
      </c>
      <c r="H53" s="86">
        <f>H36</f>
        <v>18</v>
      </c>
      <c r="I53" s="55"/>
      <c r="J53" s="95"/>
      <c r="K53" s="54" t="s">
        <v>268</v>
      </c>
      <c r="L53" s="86">
        <f>P14</f>
        <v>20</v>
      </c>
      <c r="M53" s="55"/>
      <c r="N53" s="139" t="s">
        <v>201</v>
      </c>
      <c r="O53" s="54" t="s">
        <v>209</v>
      </c>
      <c r="P53" s="89">
        <f>D25</f>
        <v>47</v>
      </c>
      <c r="R53" s="90"/>
      <c r="S53" s="604"/>
      <c r="T53" s="650"/>
      <c r="U53" s="650"/>
    </row>
    <row r="54" spans="2:21" ht="12.95" customHeight="1">
      <c r="B54" s="173" t="s">
        <v>203</v>
      </c>
      <c r="C54" s="98" t="s">
        <v>41</v>
      </c>
      <c r="D54" s="99">
        <f>P47</f>
        <v>38</v>
      </c>
      <c r="E54" s="98"/>
      <c r="F54" s="141" t="s">
        <v>203</v>
      </c>
      <c r="G54" s="98" t="s">
        <v>28</v>
      </c>
      <c r="H54" s="99">
        <f>L14</f>
        <v>22</v>
      </c>
      <c r="I54" s="102"/>
      <c r="J54" s="141" t="s">
        <v>203</v>
      </c>
      <c r="K54" s="98" t="s">
        <v>27</v>
      </c>
      <c r="L54" s="99">
        <f>H14</f>
        <v>40</v>
      </c>
      <c r="M54" s="102"/>
      <c r="N54" s="99"/>
      <c r="O54" s="98" t="s">
        <v>39</v>
      </c>
      <c r="P54" s="104">
        <f>L36</f>
        <v>7</v>
      </c>
      <c r="Q54" s="87"/>
      <c r="R54" s="90"/>
      <c r="S54" s="604"/>
      <c r="T54" s="604"/>
      <c r="U54" s="604"/>
    </row>
    <row r="55" spans="2:21" ht="12.95" customHeight="1">
      <c r="B55" s="55"/>
      <c r="C55" s="55"/>
      <c r="D55" s="55"/>
      <c r="E55" s="55"/>
      <c r="M55" s="55"/>
      <c r="N55" s="55"/>
      <c r="O55" s="55"/>
      <c r="P55" s="55"/>
      <c r="R55" s="90"/>
      <c r="S55" s="604"/>
      <c r="T55" s="604"/>
      <c r="U55" s="604"/>
    </row>
    <row r="56" spans="2:21" ht="12.95" customHeight="1">
      <c r="B56" s="632" t="s">
        <v>477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90"/>
      <c r="S56" s="604"/>
      <c r="T56" s="650"/>
      <c r="U56" s="650"/>
    </row>
    <row r="57" spans="2:21" ht="12.95" customHeight="1">
      <c r="B57" s="108" t="s">
        <v>34</v>
      </c>
      <c r="C57" s="109"/>
      <c r="D57" s="61">
        <f>$D$25</f>
        <v>47</v>
      </c>
      <c r="E57" s="55"/>
      <c r="F57" s="623" t="s">
        <v>478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90"/>
      <c r="S57" s="90"/>
      <c r="T57" s="90"/>
      <c r="U57" s="90"/>
    </row>
    <row r="58" spans="2:21" ht="12.95" customHeight="1">
      <c r="B58" s="108" t="s">
        <v>27</v>
      </c>
      <c r="C58" s="109"/>
      <c r="D58" s="61">
        <f>$H$14</f>
        <v>40</v>
      </c>
      <c r="E58" s="55"/>
      <c r="F58" s="623" t="s">
        <v>479</v>
      </c>
      <c r="G58" s="624"/>
      <c r="H58" s="624"/>
      <c r="I58" s="624"/>
      <c r="J58" s="624"/>
      <c r="K58" s="624"/>
      <c r="L58" s="625"/>
      <c r="M58" s="55"/>
      <c r="N58" s="597" t="s">
        <v>480</v>
      </c>
      <c r="O58" s="622"/>
      <c r="P58" s="113">
        <f>MAX(D6:D12,H6:H12,L6:L12,P6:P12,D17:D23,H17:H23,L17:L23,P17:P23,D28:D34,H28:H34,L28:L34,P28:P34,D39:D45,H39:H45,L39:L45,P39:P45)</f>
        <v>18</v>
      </c>
      <c r="R58" s="220"/>
      <c r="S58" s="221"/>
    </row>
    <row r="59" spans="2:21" ht="12.95" customHeight="1">
      <c r="B59" s="108" t="s">
        <v>41</v>
      </c>
      <c r="C59" s="109"/>
      <c r="D59" s="61">
        <f>$P$47</f>
        <v>38</v>
      </c>
      <c r="E59" s="55"/>
      <c r="F59" s="623" t="s">
        <v>481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  <c r="R59" s="220"/>
      <c r="S59" s="221"/>
    </row>
    <row r="60" spans="2:21" ht="12.95" customHeight="1">
      <c r="B60" s="108" t="s">
        <v>22</v>
      </c>
      <c r="C60" s="109"/>
      <c r="D60" s="61">
        <f>$P$25</f>
        <v>36</v>
      </c>
      <c r="E60" s="55"/>
      <c r="F60" s="206" t="s">
        <v>482</v>
      </c>
      <c r="G60" s="207"/>
      <c r="H60" s="207"/>
      <c r="I60" s="207"/>
      <c r="J60" s="207"/>
      <c r="K60" s="207"/>
      <c r="L60" s="208"/>
      <c r="M60" s="55"/>
      <c r="N60" s="597" t="s">
        <v>34</v>
      </c>
      <c r="O60" s="622"/>
      <c r="P60" s="113">
        <f>MAX(D14,H14,L14,P14,D25,H25,L25,P25,D36,H36,L36,P36,D47,H47,L47,P47)</f>
        <v>47</v>
      </c>
      <c r="R60" s="220"/>
      <c r="S60" s="221"/>
    </row>
    <row r="61" spans="2:21" ht="12.95" customHeight="1">
      <c r="B61" s="108" t="s">
        <v>29</v>
      </c>
      <c r="C61" s="109"/>
      <c r="D61" s="61">
        <f>$L$25</f>
        <v>32</v>
      </c>
      <c r="E61" s="55"/>
      <c r="F61" s="592" t="s">
        <v>483</v>
      </c>
      <c r="G61" s="630"/>
      <c r="H61" s="630"/>
      <c r="I61" s="630"/>
      <c r="J61" s="630"/>
      <c r="K61" s="630"/>
      <c r="L61" s="631"/>
      <c r="M61" s="55"/>
      <c r="N61" s="116" t="s">
        <v>223</v>
      </c>
      <c r="O61" s="55"/>
      <c r="P61" s="117"/>
      <c r="R61" s="220"/>
      <c r="S61" s="221"/>
    </row>
    <row r="62" spans="2:21" ht="12.95" customHeight="1">
      <c r="B62" s="108" t="s">
        <v>35</v>
      </c>
      <c r="C62" s="109"/>
      <c r="D62" s="61">
        <f>$D$36</f>
        <v>26</v>
      </c>
      <c r="E62" s="55"/>
      <c r="F62" s="592" t="s">
        <v>484</v>
      </c>
      <c r="G62" s="630"/>
      <c r="H62" s="630"/>
      <c r="I62" s="630"/>
      <c r="J62" s="630"/>
      <c r="K62" s="630"/>
      <c r="L62" s="631"/>
      <c r="M62" s="55"/>
      <c r="N62" s="597" t="s">
        <v>42</v>
      </c>
      <c r="O62" s="622"/>
      <c r="P62" s="117">
        <f>MIN(D14,H14,L14,P14,D25,H25,L25,P25,D36,H36,L36,P36,D47,H47,L47,P47)</f>
        <v>3</v>
      </c>
      <c r="R62" s="223"/>
      <c r="S62" s="223"/>
    </row>
    <row r="63" spans="2:21" ht="12.95" customHeight="1">
      <c r="B63" s="108" t="s">
        <v>28</v>
      </c>
      <c r="C63" s="109"/>
      <c r="D63" s="61">
        <f>$L$14</f>
        <v>22</v>
      </c>
      <c r="E63" s="55"/>
      <c r="F63" s="592" t="s">
        <v>485</v>
      </c>
      <c r="G63" s="630"/>
      <c r="H63" s="630"/>
      <c r="I63" s="630"/>
      <c r="J63" s="630"/>
      <c r="K63" s="630"/>
      <c r="L63" s="631"/>
      <c r="M63" s="55"/>
      <c r="N63" s="110" t="s">
        <v>226</v>
      </c>
      <c r="O63" s="78"/>
      <c r="P63" s="81"/>
      <c r="R63" s="649"/>
      <c r="S63" s="649"/>
      <c r="T63" s="649"/>
    </row>
    <row r="64" spans="2:21" ht="12.95" customHeight="1">
      <c r="B64" s="108" t="s">
        <v>24</v>
      </c>
      <c r="C64" s="109"/>
      <c r="D64" s="61">
        <f>$P$36</f>
        <v>20</v>
      </c>
      <c r="E64" s="55"/>
      <c r="F64" s="592" t="s">
        <v>486</v>
      </c>
      <c r="G64" s="630"/>
      <c r="H64" s="630"/>
      <c r="I64" s="630"/>
      <c r="J64" s="630"/>
      <c r="K64" s="630"/>
      <c r="L64" s="631"/>
      <c r="M64" s="55"/>
      <c r="N64" s="597" t="s">
        <v>21</v>
      </c>
      <c r="O64" s="622"/>
      <c r="P64" s="209">
        <v>14</v>
      </c>
      <c r="R64" s="649"/>
      <c r="S64" s="649"/>
      <c r="T64" s="649"/>
    </row>
    <row r="65" spans="2:30" ht="12.95" customHeight="1">
      <c r="B65" s="108" t="s">
        <v>21</v>
      </c>
      <c r="C65" s="109"/>
      <c r="D65" s="61">
        <f>$P$14</f>
        <v>20</v>
      </c>
      <c r="E65" s="55"/>
      <c r="F65" s="623" t="s">
        <v>487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  <c r="R65" s="649"/>
      <c r="S65" s="649"/>
      <c r="T65" s="649"/>
    </row>
    <row r="66" spans="2:30" ht="12.95" customHeight="1">
      <c r="B66" s="108" t="s">
        <v>33</v>
      </c>
      <c r="C66" s="109"/>
      <c r="D66" s="61">
        <f>$D$14</f>
        <v>18</v>
      </c>
      <c r="E66" s="55"/>
      <c r="F66" s="623" t="s">
        <v>488</v>
      </c>
      <c r="G66" s="624"/>
      <c r="H66" s="624"/>
      <c r="I66" s="624"/>
      <c r="J66" s="624"/>
      <c r="K66" s="624"/>
      <c r="L66" s="625"/>
      <c r="M66" s="55"/>
      <c r="N66" s="210" t="s">
        <v>489</v>
      </c>
      <c r="O66" s="199"/>
      <c r="P66" s="211"/>
      <c r="R66" s="649"/>
      <c r="S66" s="649"/>
      <c r="T66" s="649"/>
    </row>
    <row r="67" spans="2:30" ht="12.95" customHeight="1">
      <c r="B67" s="108" t="s">
        <v>23</v>
      </c>
      <c r="C67" s="109"/>
      <c r="D67" s="61">
        <f>$H$36</f>
        <v>18</v>
      </c>
      <c r="E67" s="55"/>
      <c r="F67" s="623" t="s">
        <v>490</v>
      </c>
      <c r="G67" s="624"/>
      <c r="H67" s="624"/>
      <c r="I67" s="624"/>
      <c r="J67" s="624"/>
      <c r="K67" s="624"/>
      <c r="L67" s="625"/>
      <c r="M67" s="55"/>
      <c r="N67" s="593" t="s">
        <v>491</v>
      </c>
      <c r="O67" s="593"/>
      <c r="P67" s="593"/>
      <c r="R67" s="54"/>
      <c r="S67" s="86"/>
      <c r="T67" s="83"/>
      <c r="U67" s="83"/>
      <c r="V67" s="84"/>
      <c r="W67" s="86"/>
      <c r="X67" s="55"/>
      <c r="Y67" s="151"/>
      <c r="Z67" s="54"/>
      <c r="AA67" s="86"/>
      <c r="AB67" s="55"/>
      <c r="AC67" s="54"/>
      <c r="AD67" s="54"/>
    </row>
    <row r="68" spans="2:30" ht="12.95" customHeight="1">
      <c r="B68" s="108" t="s">
        <v>36</v>
      </c>
      <c r="C68" s="109"/>
      <c r="D68" s="61">
        <f>$D$47</f>
        <v>18</v>
      </c>
      <c r="E68" s="55"/>
      <c r="F68" s="623" t="s">
        <v>492</v>
      </c>
      <c r="G68" s="624"/>
      <c r="H68" s="624"/>
      <c r="I68" s="624"/>
      <c r="J68" s="624"/>
      <c r="K68" s="624"/>
      <c r="L68" s="625"/>
      <c r="M68" s="55"/>
      <c r="N68" s="593" t="s">
        <v>493</v>
      </c>
      <c r="O68" s="593"/>
      <c r="P68" s="593"/>
      <c r="R68" s="54"/>
      <c r="S68" s="86"/>
      <c r="T68" s="83"/>
      <c r="U68" s="83"/>
      <c r="V68" s="84"/>
      <c r="W68" s="86"/>
      <c r="X68" s="55"/>
      <c r="Y68" s="54"/>
      <c r="Z68" s="54"/>
      <c r="AA68" s="86"/>
      <c r="AB68" s="55"/>
      <c r="AC68" s="87"/>
      <c r="AD68" s="54"/>
    </row>
    <row r="69" spans="2:30" ht="12.95" customHeight="1">
      <c r="B69" s="108" t="s">
        <v>30</v>
      </c>
      <c r="C69" s="109"/>
      <c r="D69" s="61">
        <f>$L$47</f>
        <v>15</v>
      </c>
      <c r="E69" s="55"/>
      <c r="F69" s="623" t="s">
        <v>494</v>
      </c>
      <c r="G69" s="624"/>
      <c r="H69" s="624"/>
      <c r="I69" s="624"/>
      <c r="J69" s="624"/>
      <c r="K69" s="624"/>
      <c r="L69" s="625"/>
      <c r="M69" s="55"/>
      <c r="N69" s="593" t="s">
        <v>495</v>
      </c>
      <c r="O69" s="593"/>
      <c r="P69" s="593"/>
      <c r="R69" s="27"/>
      <c r="S69" s="27"/>
      <c r="T69" s="84"/>
      <c r="U69" s="83"/>
      <c r="V69" s="83"/>
      <c r="X69" s="55"/>
      <c r="Y69" s="55"/>
      <c r="AB69" s="55"/>
      <c r="AC69" s="55"/>
    </row>
    <row r="70" spans="2:30" ht="12.95" customHeight="1">
      <c r="B70" s="108" t="s">
        <v>39</v>
      </c>
      <c r="C70" s="109"/>
      <c r="D70" s="61">
        <f>$L$36</f>
        <v>7</v>
      </c>
      <c r="E70" s="55"/>
      <c r="F70" s="623" t="s">
        <v>496</v>
      </c>
      <c r="G70" s="624"/>
      <c r="H70" s="624"/>
      <c r="I70" s="624"/>
      <c r="J70" s="624"/>
      <c r="K70" s="624"/>
      <c r="L70" s="625"/>
      <c r="M70" s="55"/>
      <c r="N70" s="593" t="s">
        <v>497</v>
      </c>
      <c r="O70" s="593"/>
      <c r="P70" s="593"/>
      <c r="R70" s="54"/>
      <c r="S70" s="86"/>
      <c r="T70" s="83"/>
      <c r="U70" s="83"/>
      <c r="V70" s="84"/>
      <c r="W70" s="86"/>
      <c r="X70" s="55"/>
      <c r="Y70" s="87"/>
      <c r="Z70" s="54"/>
      <c r="AA70" s="86"/>
      <c r="AB70" s="55"/>
      <c r="AC70" s="54"/>
      <c r="AD70" s="54"/>
    </row>
    <row r="71" spans="2:30" ht="12.95" customHeight="1">
      <c r="B71" s="108" t="s">
        <v>40</v>
      </c>
      <c r="C71" s="109"/>
      <c r="D71" s="61">
        <f>$H$25</f>
        <v>7</v>
      </c>
      <c r="E71" s="55"/>
      <c r="F71" s="623" t="s">
        <v>498</v>
      </c>
      <c r="G71" s="624"/>
      <c r="H71" s="624"/>
      <c r="I71" s="624"/>
      <c r="J71" s="624"/>
      <c r="K71" s="624"/>
      <c r="L71" s="625"/>
      <c r="M71" s="55"/>
      <c r="N71" s="593" t="s">
        <v>499</v>
      </c>
      <c r="O71" s="593"/>
      <c r="P71" s="593"/>
      <c r="R71" s="54"/>
      <c r="S71" s="86"/>
      <c r="T71" s="83"/>
      <c r="U71" s="83"/>
      <c r="V71" s="84"/>
      <c r="W71" s="86"/>
      <c r="X71" s="55"/>
      <c r="Y71" s="54"/>
      <c r="Z71" s="54"/>
      <c r="AA71" s="86"/>
      <c r="AB71" s="55"/>
      <c r="AC71" s="87"/>
      <c r="AD71" s="54"/>
    </row>
    <row r="72" spans="2:30" ht="12.95" customHeight="1">
      <c r="B72" s="108" t="s">
        <v>42</v>
      </c>
      <c r="C72" s="109"/>
      <c r="D72" s="61">
        <f>$H$47</f>
        <v>3</v>
      </c>
      <c r="E72" s="55"/>
      <c r="F72" s="623" t="s">
        <v>500</v>
      </c>
      <c r="G72" s="624"/>
      <c r="H72" s="624"/>
      <c r="I72" s="624"/>
      <c r="J72" s="624"/>
      <c r="K72" s="624"/>
      <c r="L72" s="625"/>
      <c r="M72" s="55"/>
      <c r="N72" s="593" t="s">
        <v>501</v>
      </c>
      <c r="O72" s="593"/>
      <c r="P72" s="593"/>
      <c r="T72" s="83"/>
      <c r="U72" s="83"/>
      <c r="V72" s="84"/>
    </row>
    <row r="73" spans="2:30" ht="12.95" customHeight="1">
      <c r="B73" s="55"/>
      <c r="C73" s="55"/>
      <c r="D73" s="55"/>
      <c r="E73" s="55"/>
      <c r="M73" s="55"/>
      <c r="N73" s="593" t="s">
        <v>502</v>
      </c>
      <c r="O73" s="593"/>
      <c r="P73" s="593"/>
      <c r="T73" s="83"/>
      <c r="U73" s="83"/>
      <c r="V73" s="84"/>
    </row>
    <row r="74" spans="2:30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6</v>
      </c>
      <c r="J74" s="120">
        <f>'wk5'!J74+I74</f>
        <v>31</v>
      </c>
      <c r="K74" s="596" t="s">
        <v>503</v>
      </c>
      <c r="L74" s="596"/>
      <c r="M74" s="55"/>
      <c r="N74" s="593" t="s">
        <v>504</v>
      </c>
      <c r="O74" s="593"/>
      <c r="P74" s="593"/>
      <c r="T74" s="84"/>
      <c r="U74" s="83"/>
      <c r="V74" s="83"/>
    </row>
    <row r="75" spans="2:30" ht="12.95" customHeight="1">
      <c r="B75" s="592" t="s">
        <v>302</v>
      </c>
      <c r="C75" s="631"/>
      <c r="D75" s="121">
        <f>MAX('Team Totals'!$T$8:'Team Totals'!$T$15:$T$29)</f>
        <v>1901</v>
      </c>
      <c r="E75" s="55"/>
      <c r="F75" s="122" t="s">
        <v>201</v>
      </c>
      <c r="G75" s="644" t="s">
        <v>249</v>
      </c>
      <c r="H75" s="601"/>
      <c r="I75" s="123">
        <v>2</v>
      </c>
      <c r="J75" s="123">
        <f>'wk5'!J75+I75</f>
        <v>17</v>
      </c>
      <c r="K75" s="596" t="s">
        <v>505</v>
      </c>
      <c r="L75" s="596"/>
      <c r="M75" s="55"/>
      <c r="N75" s="641" t="e">
        <f>[1]wk7!$B$3</f>
        <v>#REF!</v>
      </c>
      <c r="O75" s="642"/>
      <c r="P75" s="643"/>
    </row>
    <row r="76" spans="2:30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7">
    <mergeCell ref="R65:T65"/>
    <mergeCell ref="R66:T66"/>
    <mergeCell ref="B75:C75"/>
    <mergeCell ref="G74:H74"/>
    <mergeCell ref="K74:L74"/>
    <mergeCell ref="G75:H75"/>
    <mergeCell ref="K75:L75"/>
    <mergeCell ref="N75:P75"/>
    <mergeCell ref="N71:P71"/>
    <mergeCell ref="N72:P72"/>
    <mergeCell ref="N73:P73"/>
    <mergeCell ref="N74:P74"/>
    <mergeCell ref="B74:D74"/>
    <mergeCell ref="N70:P70"/>
    <mergeCell ref="N69:P69"/>
    <mergeCell ref="F71:L71"/>
    <mergeCell ref="F72:L72"/>
    <mergeCell ref="F67:L67"/>
    <mergeCell ref="F68:L68"/>
    <mergeCell ref="F65:L65"/>
    <mergeCell ref="F69:L69"/>
    <mergeCell ref="F70:L70"/>
    <mergeCell ref="F66:L66"/>
    <mergeCell ref="N27:O27"/>
    <mergeCell ref="F38:G38"/>
    <mergeCell ref="F61:L61"/>
    <mergeCell ref="F63:L63"/>
    <mergeCell ref="J27:K27"/>
    <mergeCell ref="F62:L62"/>
    <mergeCell ref="J38:K38"/>
    <mergeCell ref="B49:N49"/>
    <mergeCell ref="N38:O38"/>
    <mergeCell ref="B38:C38"/>
    <mergeCell ref="B56:C56"/>
    <mergeCell ref="F57:L57"/>
    <mergeCell ref="N68:P68"/>
    <mergeCell ref="N67:P67"/>
    <mergeCell ref="F1:L2"/>
    <mergeCell ref="B3:O3"/>
    <mergeCell ref="F16:G16"/>
    <mergeCell ref="J16:K16"/>
    <mergeCell ref="N16:O16"/>
    <mergeCell ref="B1:C1"/>
    <mergeCell ref="B5:C5"/>
    <mergeCell ref="F5:G5"/>
    <mergeCell ref="J5:K5"/>
    <mergeCell ref="B16:C16"/>
    <mergeCell ref="F59:L59"/>
    <mergeCell ref="B27:C27"/>
    <mergeCell ref="F27:G27"/>
    <mergeCell ref="F64:L64"/>
    <mergeCell ref="R45:S45"/>
    <mergeCell ref="R63:T63"/>
    <mergeCell ref="F58:L58"/>
    <mergeCell ref="N64:O64"/>
    <mergeCell ref="R64:T64"/>
    <mergeCell ref="S49:U49"/>
    <mergeCell ref="N58:O58"/>
    <mergeCell ref="N60:O60"/>
    <mergeCell ref="N62:O62"/>
    <mergeCell ref="S50:U50"/>
    <mergeCell ref="S51:U51"/>
    <mergeCell ref="S52:U52"/>
    <mergeCell ref="S53:U53"/>
    <mergeCell ref="S54:U54"/>
    <mergeCell ref="S55:U55"/>
    <mergeCell ref="S56:U56"/>
  </mergeCells>
  <pageMargins left="0" right="0" top="9.0000000000000024E-2" bottom="0" header="0.13" footer="0.5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76"/>
  <sheetViews>
    <sheetView view="pageBreakPreview" topLeftCell="A53" zoomScale="180" workbookViewId="0">
      <selection activeCell="J76" sqref="J76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9" width="3.7109375" customWidth="1"/>
    <col min="10" max="10" width="4.85546875" customWidth="1"/>
    <col min="11" max="11" width="15.7109375" customWidth="1"/>
    <col min="12" max="12" width="3.85546875" customWidth="1"/>
    <col min="13" max="13" width="3.28515625" customWidth="1"/>
    <col min="14" max="14" width="3.7109375" customWidth="1"/>
    <col min="15" max="15" width="15.7109375" customWidth="1"/>
    <col min="16" max="17" width="3.7109375" customWidth="1"/>
    <col min="18" max="18" width="13.5703125" customWidth="1"/>
    <col min="19" max="19" width="3.7109375" customWidth="1"/>
    <col min="20" max="20" width="9.85546875" customWidth="1"/>
    <col min="21" max="26" width="3.7109375" customWidth="1"/>
  </cols>
  <sheetData>
    <row r="1" spans="2:18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8" ht="12.95" customHeight="1">
      <c r="B2" s="583" t="s">
        <v>506</v>
      </c>
      <c r="C2" s="583"/>
      <c r="D2" s="583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8" ht="12.95" customHeight="1">
      <c r="B3" s="583" t="s">
        <v>507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5"/>
    </row>
    <row r="4" spans="2:18" ht="12.95" customHeight="1">
      <c r="B4" s="55"/>
      <c r="C4" s="55"/>
      <c r="D4" s="55"/>
      <c r="E4" s="55"/>
      <c r="F4" s="55"/>
      <c r="G4" s="55"/>
      <c r="H4" s="55"/>
      <c r="I4" s="55"/>
      <c r="J4" s="55"/>
      <c r="K4" s="118"/>
      <c r="L4" s="55"/>
      <c r="M4" s="55"/>
      <c r="N4" s="55"/>
      <c r="O4" s="55"/>
      <c r="P4" s="55"/>
      <c r="R4" s="27"/>
    </row>
    <row r="5" spans="2:18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R5" s="27"/>
    </row>
    <row r="6" spans="2:18" ht="12.95" customHeight="1">
      <c r="B6" s="59" t="s">
        <v>65</v>
      </c>
      <c r="C6" s="224" t="s">
        <v>409</v>
      </c>
      <c r="D6" s="61">
        <v>3</v>
      </c>
      <c r="E6" s="55"/>
      <c r="F6" s="59" t="s">
        <v>65</v>
      </c>
      <c r="G6" s="60" t="s">
        <v>67</v>
      </c>
      <c r="H6" s="61">
        <v>9</v>
      </c>
      <c r="I6" s="55"/>
      <c r="J6" s="59" t="s">
        <v>65</v>
      </c>
      <c r="K6" s="60" t="s">
        <v>68</v>
      </c>
      <c r="L6" s="61">
        <v>12</v>
      </c>
      <c r="M6" s="55"/>
      <c r="N6" s="59" t="s">
        <v>65</v>
      </c>
      <c r="O6" s="60" t="s">
        <v>69</v>
      </c>
      <c r="P6" s="61">
        <v>3</v>
      </c>
      <c r="R6" s="27"/>
    </row>
    <row r="7" spans="2:18" ht="12.95" customHeight="1">
      <c r="B7" s="59" t="s">
        <v>70</v>
      </c>
      <c r="C7" s="60" t="s">
        <v>71</v>
      </c>
      <c r="D7" s="61">
        <v>0</v>
      </c>
      <c r="E7" s="55"/>
      <c r="F7" s="59" t="s">
        <v>70</v>
      </c>
      <c r="G7" s="60" t="s">
        <v>76</v>
      </c>
      <c r="H7" s="61">
        <v>0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508</v>
      </c>
      <c r="P7" s="61">
        <v>0</v>
      </c>
      <c r="R7" s="27"/>
    </row>
    <row r="8" spans="2:18" ht="12.95" customHeight="1">
      <c r="B8" s="59" t="s">
        <v>70</v>
      </c>
      <c r="C8" s="60" t="s">
        <v>75</v>
      </c>
      <c r="D8" s="61">
        <v>0</v>
      </c>
      <c r="E8" s="55"/>
      <c r="F8" s="59" t="s">
        <v>70</v>
      </c>
      <c r="G8" s="60" t="s">
        <v>253</v>
      </c>
      <c r="H8" s="61">
        <v>0</v>
      </c>
      <c r="I8" s="55"/>
      <c r="J8" s="59" t="s">
        <v>70</v>
      </c>
      <c r="K8" s="60" t="s">
        <v>77</v>
      </c>
      <c r="L8" s="61">
        <v>6</v>
      </c>
      <c r="M8" s="55"/>
      <c r="N8" s="59" t="s">
        <v>70</v>
      </c>
      <c r="O8" s="60" t="s">
        <v>78</v>
      </c>
      <c r="P8" s="61">
        <v>18</v>
      </c>
      <c r="R8" s="27"/>
    </row>
    <row r="9" spans="2:18" ht="12.95" customHeight="1">
      <c r="B9" s="59" t="s">
        <v>79</v>
      </c>
      <c r="C9" s="60" t="s">
        <v>509</v>
      </c>
      <c r="D9" s="61">
        <v>0</v>
      </c>
      <c r="E9" s="55"/>
      <c r="F9" s="59" t="s">
        <v>79</v>
      </c>
      <c r="G9" s="60" t="s">
        <v>89</v>
      </c>
      <c r="H9" s="61">
        <v>3</v>
      </c>
      <c r="I9" s="55"/>
      <c r="J9" s="59" t="s">
        <v>79</v>
      </c>
      <c r="K9" s="60" t="s">
        <v>411</v>
      </c>
      <c r="L9" s="61">
        <v>6</v>
      </c>
      <c r="M9" s="55"/>
      <c r="N9" s="59" t="s">
        <v>79</v>
      </c>
      <c r="O9" s="60" t="s">
        <v>83</v>
      </c>
      <c r="P9" s="61">
        <v>0</v>
      </c>
      <c r="R9" s="27"/>
    </row>
    <row r="10" spans="2:18" ht="12.95" customHeight="1">
      <c r="B10" s="59" t="s">
        <v>79</v>
      </c>
      <c r="C10" s="60" t="s">
        <v>308</v>
      </c>
      <c r="D10" s="61">
        <v>0</v>
      </c>
      <c r="E10" s="55"/>
      <c r="F10" s="59" t="s">
        <v>79</v>
      </c>
      <c r="G10" s="60" t="s">
        <v>85</v>
      </c>
      <c r="H10" s="61">
        <v>0</v>
      </c>
      <c r="I10" s="55"/>
      <c r="J10" s="59" t="s">
        <v>79</v>
      </c>
      <c r="K10" s="60" t="s">
        <v>86</v>
      </c>
      <c r="L10" s="61">
        <v>0</v>
      </c>
      <c r="M10" s="55"/>
      <c r="N10" s="59" t="s">
        <v>79</v>
      </c>
      <c r="O10" s="60" t="s">
        <v>87</v>
      </c>
      <c r="P10" s="61">
        <v>3</v>
      </c>
    </row>
    <row r="11" spans="2:18" ht="12.95" customHeight="1">
      <c r="B11" s="59" t="s">
        <v>79</v>
      </c>
      <c r="C11" s="60" t="s">
        <v>80</v>
      </c>
      <c r="D11" s="61">
        <v>3</v>
      </c>
      <c r="E11" s="55"/>
      <c r="F11" s="59" t="s">
        <v>79</v>
      </c>
      <c r="G11" s="60" t="s">
        <v>254</v>
      </c>
      <c r="H11" s="61">
        <v>6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91</v>
      </c>
      <c r="P11" s="61">
        <v>0</v>
      </c>
    </row>
    <row r="12" spans="2:18" ht="12.95" customHeight="1">
      <c r="B12" s="59" t="s">
        <v>92</v>
      </c>
      <c r="C12" s="55" t="s">
        <v>93</v>
      </c>
      <c r="D12" s="61">
        <v>19</v>
      </c>
      <c r="E12" s="55"/>
      <c r="F12" s="59" t="s">
        <v>92</v>
      </c>
      <c r="G12" s="60" t="s">
        <v>510</v>
      </c>
      <c r="H12" s="61">
        <v>4</v>
      </c>
      <c r="I12" s="55"/>
      <c r="J12" s="59" t="s">
        <v>92</v>
      </c>
      <c r="K12" s="60" t="s">
        <v>95</v>
      </c>
      <c r="L12" s="61">
        <v>5</v>
      </c>
      <c r="M12" s="55"/>
      <c r="N12" s="59" t="s">
        <v>92</v>
      </c>
      <c r="O12" s="60" t="s">
        <v>511</v>
      </c>
      <c r="P12" s="61">
        <v>11</v>
      </c>
    </row>
    <row r="13" spans="2:18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360</v>
      </c>
      <c r="H13" s="61">
        <v>6</v>
      </c>
      <c r="I13" s="55"/>
      <c r="J13" s="59" t="s">
        <v>97</v>
      </c>
      <c r="K13" s="60" t="s">
        <v>311</v>
      </c>
      <c r="L13" s="61">
        <v>6</v>
      </c>
      <c r="M13" s="55"/>
      <c r="N13" s="59" t="s">
        <v>97</v>
      </c>
      <c r="O13" s="60" t="s">
        <v>101</v>
      </c>
      <c r="P13" s="61">
        <v>0</v>
      </c>
    </row>
    <row r="14" spans="2:18" ht="12.95" customHeight="1">
      <c r="B14" s="59"/>
      <c r="C14" s="64" t="s">
        <v>102</v>
      </c>
      <c r="D14" s="198">
        <f>SUM(D6:D13)</f>
        <v>25</v>
      </c>
      <c r="E14" s="55"/>
      <c r="F14" s="59"/>
      <c r="G14" s="66" t="s">
        <v>102</v>
      </c>
      <c r="H14" s="198">
        <f>SUM(H6:H13)</f>
        <v>28</v>
      </c>
      <c r="I14" s="55"/>
      <c r="J14" s="59"/>
      <c r="K14" s="64" t="s">
        <v>102</v>
      </c>
      <c r="L14" s="198">
        <f>SUM(L6:L13)</f>
        <v>35</v>
      </c>
      <c r="M14" s="55"/>
      <c r="N14" s="59"/>
      <c r="O14" s="64" t="s">
        <v>102</v>
      </c>
      <c r="P14" s="198">
        <f>SUM(P6:P13)</f>
        <v>35</v>
      </c>
    </row>
    <row r="15" spans="2:18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</row>
    <row r="16" spans="2:18" ht="12.95" customHeight="1">
      <c r="B16" s="628" t="s">
        <v>34</v>
      </c>
      <c r="C16" s="629"/>
      <c r="D16" s="225" t="s">
        <v>313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225" t="s">
        <v>313</v>
      </c>
      <c r="M16" s="55"/>
      <c r="N16" s="628" t="s">
        <v>22</v>
      </c>
      <c r="O16" s="629"/>
      <c r="P16" s="56" t="s">
        <v>64</v>
      </c>
    </row>
    <row r="17" spans="2:16" ht="12.95" customHeight="1">
      <c r="B17" s="59" t="s">
        <v>65</v>
      </c>
      <c r="C17" s="60" t="s">
        <v>104</v>
      </c>
      <c r="D17" s="61">
        <v>0</v>
      </c>
      <c r="E17" s="55"/>
      <c r="F17" s="59" t="s">
        <v>65</v>
      </c>
      <c r="G17" s="60" t="s">
        <v>105</v>
      </c>
      <c r="H17" s="61">
        <v>3</v>
      </c>
      <c r="I17" s="55"/>
      <c r="J17" s="59" t="s">
        <v>65</v>
      </c>
      <c r="K17" s="60" t="s">
        <v>106</v>
      </c>
      <c r="L17" s="61">
        <v>9</v>
      </c>
      <c r="M17" s="55"/>
      <c r="N17" s="59" t="s">
        <v>65</v>
      </c>
      <c r="O17" s="60" t="s">
        <v>512</v>
      </c>
      <c r="P17" s="61">
        <v>6</v>
      </c>
    </row>
    <row r="18" spans="2:16" ht="12.95" customHeight="1">
      <c r="B18" s="59" t="s">
        <v>70</v>
      </c>
      <c r="C18" s="60" t="s">
        <v>108</v>
      </c>
      <c r="D18" s="61">
        <v>3</v>
      </c>
      <c r="E18" s="55"/>
      <c r="F18" s="59" t="s">
        <v>70</v>
      </c>
      <c r="G18" s="60" t="s">
        <v>109</v>
      </c>
      <c r="H18" s="61">
        <v>0</v>
      </c>
      <c r="I18" s="55"/>
      <c r="J18" s="59" t="s">
        <v>70</v>
      </c>
      <c r="K18" s="60" t="s">
        <v>110</v>
      </c>
      <c r="L18" s="61">
        <v>12</v>
      </c>
      <c r="M18" s="55"/>
      <c r="N18" s="59" t="s">
        <v>70</v>
      </c>
      <c r="O18" s="60" t="s">
        <v>257</v>
      </c>
      <c r="P18" s="61">
        <v>0</v>
      </c>
    </row>
    <row r="19" spans="2:16" ht="12.95" customHeight="1">
      <c r="B19" s="59" t="s">
        <v>70</v>
      </c>
      <c r="C19" s="60" t="s">
        <v>112</v>
      </c>
      <c r="D19" s="61">
        <v>0</v>
      </c>
      <c r="E19" s="55"/>
      <c r="F19" s="59" t="s">
        <v>70</v>
      </c>
      <c r="G19" s="60" t="s">
        <v>113</v>
      </c>
      <c r="H19" s="61">
        <v>0</v>
      </c>
      <c r="I19" s="55"/>
      <c r="J19" s="59" t="s">
        <v>70</v>
      </c>
      <c r="K19" s="60" t="s">
        <v>314</v>
      </c>
      <c r="L19" s="61">
        <v>6</v>
      </c>
      <c r="M19" s="55"/>
      <c r="N19" s="59" t="s">
        <v>70</v>
      </c>
      <c r="O19" s="60" t="s">
        <v>465</v>
      </c>
      <c r="P19" s="61">
        <v>3</v>
      </c>
    </row>
    <row r="20" spans="2:16" ht="12.95" customHeight="1">
      <c r="B20" s="59" t="s">
        <v>79</v>
      </c>
      <c r="C20" s="60" t="s">
        <v>116</v>
      </c>
      <c r="D20" s="61">
        <v>0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118</v>
      </c>
      <c r="L20" s="61">
        <v>0</v>
      </c>
      <c r="M20" s="55"/>
      <c r="N20" s="59" t="s">
        <v>79</v>
      </c>
      <c r="O20" s="60" t="s">
        <v>123</v>
      </c>
      <c r="P20" s="61">
        <v>0</v>
      </c>
    </row>
    <row r="21" spans="2:16" ht="12.95" customHeight="1">
      <c r="B21" s="59" t="s">
        <v>79</v>
      </c>
      <c r="C21" s="60" t="s">
        <v>120</v>
      </c>
      <c r="D21" s="61">
        <v>0</v>
      </c>
      <c r="E21" s="55"/>
      <c r="F21" s="59" t="s">
        <v>79</v>
      </c>
      <c r="G21" s="60" t="s">
        <v>121</v>
      </c>
      <c r="H21" s="61">
        <v>0</v>
      </c>
      <c r="I21" s="55"/>
      <c r="J21" s="59" t="s">
        <v>79</v>
      </c>
      <c r="K21" s="60" t="s">
        <v>315</v>
      </c>
      <c r="L21" s="61">
        <v>3</v>
      </c>
      <c r="M21" s="55"/>
      <c r="N21" s="59" t="s">
        <v>79</v>
      </c>
      <c r="O21" s="60" t="s">
        <v>316</v>
      </c>
      <c r="P21" s="61">
        <v>3</v>
      </c>
    </row>
    <row r="22" spans="2:16" ht="12.95" customHeight="1">
      <c r="B22" s="59" t="s">
        <v>79</v>
      </c>
      <c r="C22" s="60" t="s">
        <v>124</v>
      </c>
      <c r="D22" s="61">
        <v>3</v>
      </c>
      <c r="E22" s="55"/>
      <c r="F22" s="59" t="s">
        <v>79</v>
      </c>
      <c r="G22" s="60" t="s">
        <v>513</v>
      </c>
      <c r="H22" s="61">
        <v>0</v>
      </c>
      <c r="I22" s="55"/>
      <c r="J22" s="59" t="s">
        <v>79</v>
      </c>
      <c r="K22" s="60" t="s">
        <v>417</v>
      </c>
      <c r="L22" s="61">
        <v>0</v>
      </c>
      <c r="M22" s="55"/>
      <c r="N22" s="59" t="s">
        <v>79</v>
      </c>
      <c r="O22" s="60" t="s">
        <v>416</v>
      </c>
      <c r="P22" s="61">
        <v>0</v>
      </c>
    </row>
    <row r="23" spans="2:16" ht="12.95" customHeight="1">
      <c r="B23" s="59" t="s">
        <v>92</v>
      </c>
      <c r="C23" s="60" t="s">
        <v>128</v>
      </c>
      <c r="D23" s="61">
        <v>6</v>
      </c>
      <c r="E23" s="55"/>
      <c r="F23" s="59" t="s">
        <v>92</v>
      </c>
      <c r="G23" s="60" t="s">
        <v>129</v>
      </c>
      <c r="H23" s="61">
        <v>7</v>
      </c>
      <c r="I23" s="55"/>
      <c r="J23" s="59" t="s">
        <v>92</v>
      </c>
      <c r="K23" s="60" t="s">
        <v>130</v>
      </c>
      <c r="L23" s="61">
        <v>4</v>
      </c>
      <c r="M23" s="55"/>
      <c r="N23" s="59" t="s">
        <v>92</v>
      </c>
      <c r="O23" s="60" t="s">
        <v>131</v>
      </c>
      <c r="P23" s="61">
        <v>2</v>
      </c>
    </row>
    <row r="24" spans="2:16" ht="12.95" customHeight="1">
      <c r="B24" s="59" t="s">
        <v>97</v>
      </c>
      <c r="C24" s="60" t="s">
        <v>132</v>
      </c>
      <c r="D24" s="61">
        <v>6</v>
      </c>
      <c r="E24" s="55"/>
      <c r="F24" s="59" t="s">
        <v>97</v>
      </c>
      <c r="G24" s="60" t="s">
        <v>133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60" t="s">
        <v>514</v>
      </c>
      <c r="P24" s="61">
        <v>0</v>
      </c>
    </row>
    <row r="25" spans="2:16" ht="12.95" customHeight="1">
      <c r="B25" s="59"/>
      <c r="C25" s="64" t="s">
        <v>102</v>
      </c>
      <c r="D25" s="198">
        <f>SUM(D17:D24)</f>
        <v>18</v>
      </c>
      <c r="E25" s="55"/>
      <c r="F25" s="59"/>
      <c r="G25" s="66" t="s">
        <v>102</v>
      </c>
      <c r="H25" s="198">
        <f>SUM(H17:H24)</f>
        <v>10</v>
      </c>
      <c r="I25" s="55"/>
      <c r="J25" s="59"/>
      <c r="K25" s="64" t="s">
        <v>102</v>
      </c>
      <c r="L25" s="198">
        <f>SUM(L17:L24)</f>
        <v>34</v>
      </c>
      <c r="M25" s="55"/>
      <c r="N25" s="59"/>
      <c r="O25" s="64" t="s">
        <v>102</v>
      </c>
      <c r="P25" s="198">
        <f>SUM(P17:P24)</f>
        <v>14</v>
      </c>
    </row>
    <row r="26" spans="2:16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O26" s="55"/>
      <c r="P26" s="67"/>
    </row>
    <row r="27" spans="2:16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</row>
    <row r="28" spans="2:16" ht="12.95" customHeight="1">
      <c r="B28" s="59" t="s">
        <v>65</v>
      </c>
      <c r="C28" s="60" t="s">
        <v>136</v>
      </c>
      <c r="D28" s="61">
        <v>3</v>
      </c>
      <c r="E28" s="55"/>
      <c r="F28" s="59" t="s">
        <v>65</v>
      </c>
      <c r="G28" s="60" t="s">
        <v>137</v>
      </c>
      <c r="H28" s="61">
        <v>9</v>
      </c>
      <c r="I28" s="55"/>
      <c r="J28" s="59" t="s">
        <v>65</v>
      </c>
      <c r="K28" s="60" t="s">
        <v>258</v>
      </c>
      <c r="L28" s="61">
        <v>15</v>
      </c>
      <c r="M28" s="55"/>
      <c r="N28" s="59" t="s">
        <v>65</v>
      </c>
      <c r="O28" s="60" t="s">
        <v>139</v>
      </c>
      <c r="P28" s="61">
        <v>20</v>
      </c>
    </row>
    <row r="29" spans="2:16" ht="12.95" customHeight="1">
      <c r="B29" s="59" t="s">
        <v>70</v>
      </c>
      <c r="C29" s="60" t="s">
        <v>140</v>
      </c>
      <c r="D29" s="61">
        <v>12</v>
      </c>
      <c r="E29" s="55"/>
      <c r="F29" s="59" t="s">
        <v>70</v>
      </c>
      <c r="G29" s="60" t="s">
        <v>141</v>
      </c>
      <c r="H29" s="61">
        <v>0</v>
      </c>
      <c r="I29" s="55"/>
      <c r="J29" s="59" t="s">
        <v>70</v>
      </c>
      <c r="K29" s="60" t="s">
        <v>142</v>
      </c>
      <c r="L29" s="61">
        <v>0</v>
      </c>
      <c r="M29" s="55"/>
      <c r="N29" s="59" t="s">
        <v>70</v>
      </c>
      <c r="O29" s="60" t="s">
        <v>363</v>
      </c>
      <c r="P29" s="61">
        <v>18</v>
      </c>
    </row>
    <row r="30" spans="2:16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145</v>
      </c>
      <c r="H30" s="61">
        <v>0</v>
      </c>
      <c r="I30" s="55"/>
      <c r="J30" s="59" t="s">
        <v>70</v>
      </c>
      <c r="K30" s="60" t="s">
        <v>146</v>
      </c>
      <c r="L30" s="61">
        <v>0</v>
      </c>
      <c r="M30" s="55"/>
      <c r="N30" s="59" t="s">
        <v>70</v>
      </c>
      <c r="O30" s="60" t="s">
        <v>468</v>
      </c>
      <c r="P30" s="61">
        <v>12</v>
      </c>
    </row>
    <row r="31" spans="2:16" ht="12.95" customHeight="1">
      <c r="B31" s="59" t="s">
        <v>79</v>
      </c>
      <c r="C31" s="60" t="s">
        <v>364</v>
      </c>
      <c r="D31" s="61">
        <v>3</v>
      </c>
      <c r="E31" s="55"/>
      <c r="F31" s="59" t="s">
        <v>79</v>
      </c>
      <c r="G31" s="60" t="s">
        <v>149</v>
      </c>
      <c r="H31" s="61">
        <v>0</v>
      </c>
      <c r="I31" s="55"/>
      <c r="J31" s="59" t="s">
        <v>79</v>
      </c>
      <c r="K31" s="60" t="s">
        <v>150</v>
      </c>
      <c r="L31" s="61">
        <v>3</v>
      </c>
      <c r="M31" s="55"/>
      <c r="N31" s="59" t="s">
        <v>79</v>
      </c>
      <c r="O31" s="60" t="s">
        <v>151</v>
      </c>
      <c r="P31" s="61">
        <v>0</v>
      </c>
    </row>
    <row r="32" spans="2:16" ht="12.95" customHeight="1">
      <c r="B32" s="59" t="s">
        <v>79</v>
      </c>
      <c r="C32" s="60" t="s">
        <v>152</v>
      </c>
      <c r="D32" s="61">
        <v>0</v>
      </c>
      <c r="E32" s="55"/>
      <c r="F32" s="59" t="s">
        <v>79</v>
      </c>
      <c r="G32" s="60" t="s">
        <v>153</v>
      </c>
      <c r="H32" s="61">
        <v>0</v>
      </c>
      <c r="I32" s="55"/>
      <c r="J32" s="59" t="s">
        <v>79</v>
      </c>
      <c r="K32" s="60" t="s">
        <v>154</v>
      </c>
      <c r="L32" s="61">
        <v>0</v>
      </c>
      <c r="M32" s="55"/>
      <c r="N32" s="59" t="s">
        <v>79</v>
      </c>
      <c r="O32" s="60" t="s">
        <v>159</v>
      </c>
      <c r="P32" s="61">
        <v>0</v>
      </c>
    </row>
    <row r="33" spans="2:16" ht="12.95" customHeight="1">
      <c r="B33" s="59" t="s">
        <v>79</v>
      </c>
      <c r="C33" s="60" t="s">
        <v>156</v>
      </c>
      <c r="D33" s="61">
        <v>6</v>
      </c>
      <c r="E33" s="55"/>
      <c r="F33" s="59" t="s">
        <v>79</v>
      </c>
      <c r="G33" s="60" t="s">
        <v>259</v>
      </c>
      <c r="H33" s="61">
        <v>3</v>
      </c>
      <c r="I33" s="55"/>
      <c r="J33" s="59" t="s">
        <v>79</v>
      </c>
      <c r="K33" s="60" t="s">
        <v>365</v>
      </c>
      <c r="L33" s="61">
        <v>0</v>
      </c>
      <c r="M33" s="55"/>
      <c r="N33" s="59" t="s">
        <v>79</v>
      </c>
      <c r="O33" s="60" t="s">
        <v>470</v>
      </c>
      <c r="P33" s="61">
        <v>0</v>
      </c>
    </row>
    <row r="34" spans="2:16" ht="12.95" customHeight="1">
      <c r="B34" s="59" t="s">
        <v>92</v>
      </c>
      <c r="C34" s="60" t="s">
        <v>260</v>
      </c>
      <c r="D34" s="61">
        <v>5</v>
      </c>
      <c r="E34" s="55"/>
      <c r="F34" s="59" t="s">
        <v>92</v>
      </c>
      <c r="G34" s="60" t="s">
        <v>161</v>
      </c>
      <c r="H34" s="61">
        <v>6</v>
      </c>
      <c r="I34" s="55"/>
      <c r="J34" s="59" t="s">
        <v>92</v>
      </c>
      <c r="K34" s="60" t="s">
        <v>162</v>
      </c>
      <c r="L34" s="61">
        <v>15</v>
      </c>
      <c r="M34" s="55"/>
      <c r="N34" s="59" t="s">
        <v>92</v>
      </c>
      <c r="O34" s="60" t="s">
        <v>262</v>
      </c>
      <c r="P34" s="61">
        <v>7</v>
      </c>
    </row>
    <row r="35" spans="2:16" ht="12.95" customHeight="1">
      <c r="B35" s="59" t="s">
        <v>97</v>
      </c>
      <c r="C35" s="60" t="s">
        <v>515</v>
      </c>
      <c r="D35" s="61">
        <v>0</v>
      </c>
      <c r="E35" s="55"/>
      <c r="F35" s="59" t="s">
        <v>97</v>
      </c>
      <c r="G35" s="60" t="s">
        <v>421</v>
      </c>
      <c r="H35" s="61">
        <v>6</v>
      </c>
      <c r="I35" s="55"/>
      <c r="J35" s="59" t="s">
        <v>97</v>
      </c>
      <c r="K35" s="60" t="s">
        <v>166</v>
      </c>
      <c r="L35" s="61">
        <v>0</v>
      </c>
      <c r="M35" s="55"/>
      <c r="N35" s="59" t="s">
        <v>97</v>
      </c>
      <c r="O35" s="60" t="s">
        <v>167</v>
      </c>
      <c r="P35" s="61">
        <v>0</v>
      </c>
    </row>
    <row r="36" spans="2:16" ht="12.95" customHeight="1">
      <c r="B36" s="59"/>
      <c r="C36" s="64" t="s">
        <v>102</v>
      </c>
      <c r="D36" s="198">
        <f>SUM(D28:D35)</f>
        <v>29</v>
      </c>
      <c r="E36" s="55"/>
      <c r="F36" s="59"/>
      <c r="G36" s="64" t="s">
        <v>102</v>
      </c>
      <c r="H36" s="198">
        <f>SUM(H28:H35)</f>
        <v>24</v>
      </c>
      <c r="I36" s="55"/>
      <c r="J36" s="59"/>
      <c r="K36" s="64" t="s">
        <v>102</v>
      </c>
      <c r="L36" s="198">
        <f>SUM(L28:L35)</f>
        <v>33</v>
      </c>
      <c r="M36" s="55"/>
      <c r="N36" s="60"/>
      <c r="O36" s="66" t="s">
        <v>102</v>
      </c>
      <c r="P36" s="198">
        <f>SUM(P28:P35)</f>
        <v>57</v>
      </c>
    </row>
    <row r="37" spans="2:16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6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</row>
    <row r="39" spans="2:16" ht="12.95" customHeight="1">
      <c r="B39" s="59" t="s">
        <v>65</v>
      </c>
      <c r="C39" s="60" t="s">
        <v>168</v>
      </c>
      <c r="D39" s="61">
        <v>0</v>
      </c>
      <c r="E39" s="55"/>
      <c r="F39" s="59" t="s">
        <v>65</v>
      </c>
      <c r="G39" s="60" t="s">
        <v>471</v>
      </c>
      <c r="H39" s="61">
        <v>3</v>
      </c>
      <c r="I39" s="55"/>
      <c r="J39" s="59" t="s">
        <v>65</v>
      </c>
      <c r="K39" s="60" t="s">
        <v>516</v>
      </c>
      <c r="L39" s="61">
        <v>3</v>
      </c>
      <c r="M39" s="55"/>
      <c r="N39" s="59" t="s">
        <v>65</v>
      </c>
      <c r="O39" s="60" t="s">
        <v>171</v>
      </c>
      <c r="P39" s="61">
        <v>12</v>
      </c>
    </row>
    <row r="40" spans="2:16" ht="12.95" customHeight="1">
      <c r="B40" s="59" t="s">
        <v>70</v>
      </c>
      <c r="C40" s="60" t="s">
        <v>172</v>
      </c>
      <c r="D40" s="61">
        <v>18</v>
      </c>
      <c r="E40" s="55"/>
      <c r="F40" s="59" t="s">
        <v>70</v>
      </c>
      <c r="G40" s="60" t="s">
        <v>472</v>
      </c>
      <c r="H40" s="61">
        <v>0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175</v>
      </c>
      <c r="P40" s="61">
        <v>0</v>
      </c>
    </row>
    <row r="41" spans="2:16" ht="12.95" customHeight="1">
      <c r="B41" s="59" t="s">
        <v>70</v>
      </c>
      <c r="C41" s="60" t="s">
        <v>473</v>
      </c>
      <c r="D41" s="61">
        <v>0</v>
      </c>
      <c r="E41" s="55"/>
      <c r="F41" s="59" t="s">
        <v>70</v>
      </c>
      <c r="G41" s="60" t="s">
        <v>177</v>
      </c>
      <c r="H41" s="61">
        <v>6</v>
      </c>
      <c r="I41" s="55"/>
      <c r="J41" s="59" t="s">
        <v>70</v>
      </c>
      <c r="K41" s="60" t="s">
        <v>425</v>
      </c>
      <c r="L41" s="61">
        <v>0</v>
      </c>
      <c r="M41" s="55"/>
      <c r="N41" s="59" t="s">
        <v>70</v>
      </c>
      <c r="O41" s="60" t="s">
        <v>179</v>
      </c>
      <c r="P41" s="61">
        <v>0</v>
      </c>
    </row>
    <row r="42" spans="2:16" ht="12.95" customHeight="1">
      <c r="B42" s="59" t="s">
        <v>79</v>
      </c>
      <c r="C42" s="60" t="s">
        <v>369</v>
      </c>
      <c r="D42" s="61">
        <v>0</v>
      </c>
      <c r="E42" s="55"/>
      <c r="F42" s="59" t="s">
        <v>79</v>
      </c>
      <c r="G42" s="60" t="s">
        <v>181</v>
      </c>
      <c r="H42" s="61">
        <v>1</v>
      </c>
      <c r="I42" s="55"/>
      <c r="J42" s="59" t="s">
        <v>79</v>
      </c>
      <c r="K42" s="60" t="s">
        <v>265</v>
      </c>
      <c r="L42" s="61">
        <v>0</v>
      </c>
      <c r="M42" s="55"/>
      <c r="N42" s="59" t="s">
        <v>79</v>
      </c>
      <c r="O42" s="60" t="s">
        <v>183</v>
      </c>
      <c r="P42" s="61">
        <v>3</v>
      </c>
    </row>
    <row r="43" spans="2:16" ht="12.95" customHeight="1">
      <c r="B43" s="59" t="s">
        <v>79</v>
      </c>
      <c r="C43" s="60" t="s">
        <v>184</v>
      </c>
      <c r="D43" s="61">
        <v>6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0</v>
      </c>
      <c r="M43" s="55"/>
      <c r="N43" s="59" t="s">
        <v>79</v>
      </c>
      <c r="O43" s="60" t="s">
        <v>187</v>
      </c>
      <c r="P43" s="61">
        <v>0</v>
      </c>
    </row>
    <row r="44" spans="2:16" ht="12.95" customHeight="1">
      <c r="B44" s="59" t="s">
        <v>79</v>
      </c>
      <c r="C44" s="60" t="s">
        <v>517</v>
      </c>
      <c r="D44" s="61">
        <v>0</v>
      </c>
      <c r="E44" s="55"/>
      <c r="F44" s="59" t="s">
        <v>79</v>
      </c>
      <c r="G44" s="60" t="s">
        <v>370</v>
      </c>
      <c r="H44" s="61">
        <v>3</v>
      </c>
      <c r="I44" s="55"/>
      <c r="J44" s="59" t="s">
        <v>79</v>
      </c>
      <c r="K44" s="60" t="s">
        <v>426</v>
      </c>
      <c r="L44" s="61">
        <v>9</v>
      </c>
      <c r="M44" s="55"/>
      <c r="N44" s="59" t="s">
        <v>79</v>
      </c>
      <c r="O44" s="60" t="s">
        <v>191</v>
      </c>
      <c r="P44" s="61">
        <v>0</v>
      </c>
    </row>
    <row r="45" spans="2:16" ht="12.95" customHeight="1">
      <c r="B45" s="59" t="s">
        <v>92</v>
      </c>
      <c r="C45" s="60" t="s">
        <v>192</v>
      </c>
      <c r="D45" s="61">
        <v>0</v>
      </c>
      <c r="E45" s="55"/>
      <c r="F45" s="59" t="s">
        <v>92</v>
      </c>
      <c r="G45" s="60" t="s">
        <v>371</v>
      </c>
      <c r="H45" s="61">
        <v>7</v>
      </c>
      <c r="I45" s="55"/>
      <c r="J45" s="59" t="s">
        <v>92</v>
      </c>
      <c r="K45" s="219" t="s">
        <v>194</v>
      </c>
      <c r="L45" s="61">
        <v>17</v>
      </c>
      <c r="M45" s="55"/>
      <c r="N45" s="59" t="s">
        <v>92</v>
      </c>
      <c r="O45" s="60" t="s">
        <v>195</v>
      </c>
      <c r="P45" s="61">
        <v>9</v>
      </c>
    </row>
    <row r="46" spans="2:16" ht="12.95" customHeight="1">
      <c r="B46" s="59" t="s">
        <v>97</v>
      </c>
      <c r="C46" s="60" t="s">
        <v>266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199</v>
      </c>
      <c r="P46" s="61">
        <v>0</v>
      </c>
    </row>
    <row r="47" spans="2:16" ht="12.95" customHeight="1">
      <c r="B47" s="59"/>
      <c r="C47" s="64" t="s">
        <v>102</v>
      </c>
      <c r="D47" s="198">
        <f>SUM(D39:D46)</f>
        <v>24</v>
      </c>
      <c r="E47" s="55"/>
      <c r="F47" s="59"/>
      <c r="G47" s="64" t="s">
        <v>102</v>
      </c>
      <c r="H47" s="198">
        <f>SUM(H39:H46)</f>
        <v>20</v>
      </c>
      <c r="I47" s="55"/>
      <c r="J47" s="59"/>
      <c r="K47" s="64" t="s">
        <v>102</v>
      </c>
      <c r="L47" s="198">
        <f>SUM(L39:L46)</f>
        <v>29</v>
      </c>
      <c r="M47" s="55"/>
      <c r="N47" s="59"/>
      <c r="O47" s="64" t="s">
        <v>102</v>
      </c>
      <c r="P47" s="198">
        <f>SUM(P39:P46)</f>
        <v>24</v>
      </c>
    </row>
    <row r="48" spans="2:16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23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506</v>
      </c>
      <c r="P49" s="201"/>
      <c r="R49" s="90"/>
      <c r="S49" s="608"/>
      <c r="T49" s="608"/>
      <c r="U49" s="608"/>
      <c r="V49" s="90"/>
      <c r="W49" s="90"/>
    </row>
    <row r="50" spans="2:23" ht="12.95" customHeight="1">
      <c r="B50" s="169" t="s">
        <v>203</v>
      </c>
      <c r="C50" s="74" t="s">
        <v>27</v>
      </c>
      <c r="D50" s="75">
        <f>H14</f>
        <v>28</v>
      </c>
      <c r="E50" s="78"/>
      <c r="F50" s="137" t="s">
        <v>203</v>
      </c>
      <c r="G50" s="74" t="s">
        <v>30</v>
      </c>
      <c r="H50" s="75">
        <f>L47</f>
        <v>29</v>
      </c>
      <c r="I50" s="78"/>
      <c r="J50" s="77" t="s">
        <v>201</v>
      </c>
      <c r="K50" s="74" t="s">
        <v>519</v>
      </c>
      <c r="L50" s="75">
        <f>P25</f>
        <v>14</v>
      </c>
      <c r="M50" s="78"/>
      <c r="N50" s="170" t="s">
        <v>201</v>
      </c>
      <c r="O50" s="74" t="s">
        <v>520</v>
      </c>
      <c r="P50" s="81">
        <f>H36</f>
        <v>24</v>
      </c>
      <c r="R50" s="90"/>
      <c r="S50" s="608"/>
      <c r="T50" s="608"/>
      <c r="U50" s="608"/>
      <c r="V50" s="90"/>
      <c r="W50" s="90"/>
    </row>
    <row r="51" spans="2:23" ht="12.95" customHeight="1">
      <c r="B51" s="85"/>
      <c r="C51" s="54" t="s">
        <v>271</v>
      </c>
      <c r="D51" s="86">
        <f>D14</f>
        <v>25</v>
      </c>
      <c r="E51" s="86"/>
      <c r="F51" s="86"/>
      <c r="G51" s="54" t="s">
        <v>521</v>
      </c>
      <c r="H51" s="86">
        <f>D25</f>
        <v>18</v>
      </c>
      <c r="I51" s="55"/>
      <c r="J51" s="95"/>
      <c r="K51" s="54" t="s">
        <v>40</v>
      </c>
      <c r="L51" s="86">
        <f>H25</f>
        <v>10</v>
      </c>
      <c r="M51" s="55"/>
      <c r="N51" s="95"/>
      <c r="O51" s="54" t="s">
        <v>42</v>
      </c>
      <c r="P51" s="89">
        <f>H47</f>
        <v>20</v>
      </c>
      <c r="Q51" s="27"/>
      <c r="R51" s="90"/>
      <c r="S51" s="608"/>
      <c r="T51" s="608"/>
      <c r="U51" s="608"/>
      <c r="V51" s="90"/>
      <c r="W51" s="90"/>
    </row>
    <row r="52" spans="2:23" ht="12.95" customHeight="1">
      <c r="B52" s="91"/>
      <c r="E52" s="55"/>
      <c r="F52" s="67"/>
      <c r="I52" s="55"/>
      <c r="J52" s="67"/>
      <c r="M52" s="55"/>
      <c r="N52" s="55"/>
      <c r="P52" s="172"/>
      <c r="R52" s="90"/>
      <c r="S52" s="608"/>
      <c r="T52" s="608"/>
      <c r="U52" s="608"/>
      <c r="V52" s="90"/>
      <c r="W52" s="90"/>
    </row>
    <row r="53" spans="2:23" ht="12.95" customHeight="1">
      <c r="B53" s="85" t="s">
        <v>203</v>
      </c>
      <c r="C53" s="54" t="s">
        <v>29</v>
      </c>
      <c r="D53" s="86">
        <f>L25</f>
        <v>34</v>
      </c>
      <c r="E53" s="55"/>
      <c r="F53" s="95" t="s">
        <v>203</v>
      </c>
      <c r="G53" s="54" t="s">
        <v>28</v>
      </c>
      <c r="H53" s="86">
        <f>L14</f>
        <v>35</v>
      </c>
      <c r="I53" s="55"/>
      <c r="J53" s="139" t="s">
        <v>201</v>
      </c>
      <c r="K53" s="54" t="s">
        <v>205</v>
      </c>
      <c r="L53" s="86">
        <f>P14</f>
        <v>35</v>
      </c>
      <c r="M53" s="55"/>
      <c r="N53" s="95" t="s">
        <v>203</v>
      </c>
      <c r="O53" s="54" t="s">
        <v>24</v>
      </c>
      <c r="P53" s="89">
        <f>P36</f>
        <v>57</v>
      </c>
      <c r="R53" s="90"/>
      <c r="S53" s="608"/>
      <c r="T53" s="608"/>
      <c r="U53" s="608"/>
      <c r="V53" s="90"/>
      <c r="W53" s="90"/>
    </row>
    <row r="54" spans="2:23" ht="12.95" customHeight="1">
      <c r="B54" s="173"/>
      <c r="C54" s="98" t="s">
        <v>431</v>
      </c>
      <c r="D54" s="99">
        <f>D47</f>
        <v>24</v>
      </c>
      <c r="E54" s="98"/>
      <c r="F54" s="99"/>
      <c r="G54" s="98" t="s">
        <v>430</v>
      </c>
      <c r="H54" s="99">
        <f>D36</f>
        <v>29</v>
      </c>
      <c r="I54" s="102"/>
      <c r="J54" s="141"/>
      <c r="K54" s="98" t="s">
        <v>41</v>
      </c>
      <c r="L54" s="99">
        <f>P47</f>
        <v>24</v>
      </c>
      <c r="M54" s="102"/>
      <c r="N54" s="99"/>
      <c r="O54" s="98" t="s">
        <v>324</v>
      </c>
      <c r="P54" s="104">
        <f>L36</f>
        <v>33</v>
      </c>
      <c r="R54" s="90"/>
      <c r="S54" s="608"/>
      <c r="T54" s="608"/>
      <c r="U54" s="608"/>
      <c r="V54" s="90"/>
      <c r="W54" s="90"/>
    </row>
    <row r="55" spans="2:23" ht="12.95" customHeight="1">
      <c r="B55" s="55"/>
      <c r="C55" s="55"/>
      <c r="D55" s="55"/>
      <c r="E55" s="55"/>
      <c r="M55" s="55"/>
      <c r="N55" s="55"/>
      <c r="O55" s="55"/>
      <c r="P55" s="55"/>
      <c r="R55" s="90"/>
      <c r="S55" s="608"/>
      <c r="T55" s="608"/>
      <c r="U55" s="608"/>
      <c r="V55" s="90"/>
      <c r="W55" s="90"/>
    </row>
    <row r="56" spans="2:23" ht="12.95" customHeight="1">
      <c r="B56" s="632" t="s">
        <v>522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90"/>
      <c r="S56" s="608"/>
      <c r="T56" s="608"/>
      <c r="U56" s="608"/>
      <c r="V56" s="90"/>
      <c r="W56" s="90"/>
    </row>
    <row r="57" spans="2:23" ht="12.95" customHeight="1">
      <c r="B57" s="108" t="s">
        <v>24</v>
      </c>
      <c r="C57" s="109"/>
      <c r="D57" s="61">
        <f>$P$36</f>
        <v>57</v>
      </c>
      <c r="E57" s="55"/>
      <c r="F57" s="623" t="s">
        <v>523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146"/>
      <c r="S57" s="83"/>
      <c r="T57" s="604"/>
      <c r="U57" s="604"/>
      <c r="V57" s="604"/>
    </row>
    <row r="58" spans="2:23" ht="12.95" customHeight="1">
      <c r="B58" s="108" t="s">
        <v>28</v>
      </c>
      <c r="C58" s="109"/>
      <c r="D58" s="61">
        <f>$L$14</f>
        <v>35</v>
      </c>
      <c r="E58" s="55"/>
      <c r="F58" s="623" t="s">
        <v>524</v>
      </c>
      <c r="G58" s="624"/>
      <c r="H58" s="624"/>
      <c r="I58" s="624"/>
      <c r="J58" s="624"/>
      <c r="K58" s="624"/>
      <c r="L58" s="625"/>
      <c r="M58" s="55"/>
      <c r="N58" s="597" t="s">
        <v>525</v>
      </c>
      <c r="O58" s="622"/>
      <c r="P58" s="113">
        <f>MAX(D6:D12,H6:H12,L6:L12,P6:P12,D17:D23,H17:H23,L17:L23,P17:P23,D28:D34,H28:H34,L28:L34,P28:P34,D39:D45,H39:H45,L39:L45,P39:P45)</f>
        <v>20</v>
      </c>
    </row>
    <row r="59" spans="2:23" ht="12.95" customHeight="1">
      <c r="B59" s="108" t="s">
        <v>21</v>
      </c>
      <c r="C59" s="109"/>
      <c r="D59" s="61">
        <f>$P$14</f>
        <v>35</v>
      </c>
      <c r="E59" s="55"/>
      <c r="F59" s="623" t="s">
        <v>526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3" ht="12.95" customHeight="1">
      <c r="B60" s="108" t="s">
        <v>29</v>
      </c>
      <c r="C60" s="109"/>
      <c r="D60" s="61">
        <f>$L$25</f>
        <v>34</v>
      </c>
      <c r="E60" s="55"/>
      <c r="F60" s="623" t="s">
        <v>527</v>
      </c>
      <c r="G60" s="624"/>
      <c r="H60" s="624"/>
      <c r="I60" s="624"/>
      <c r="J60" s="624"/>
      <c r="K60" s="624"/>
      <c r="L60" s="625"/>
      <c r="M60" s="55"/>
      <c r="N60" s="597" t="s">
        <v>24</v>
      </c>
      <c r="O60" s="622"/>
      <c r="P60" s="113">
        <f>MAX(D14,H14,L14,P14,D25,H25,L25,P25,D36,H36,L36,P36,D47,H47,L47,P47)</f>
        <v>57</v>
      </c>
    </row>
    <row r="61" spans="2:23" ht="12.95" customHeight="1">
      <c r="B61" s="108" t="s">
        <v>39</v>
      </c>
      <c r="C61" s="109"/>
      <c r="D61" s="61">
        <f>$L$36</f>
        <v>33</v>
      </c>
      <c r="E61" s="55"/>
      <c r="F61" s="623" t="s">
        <v>528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3" ht="12.95" customHeight="1">
      <c r="B62" s="108" t="s">
        <v>30</v>
      </c>
      <c r="C62" s="109"/>
      <c r="D62" s="61">
        <f>$L$47</f>
        <v>29</v>
      </c>
      <c r="E62" s="55"/>
      <c r="F62" s="623" t="s">
        <v>529</v>
      </c>
      <c r="G62" s="624"/>
      <c r="H62" s="624"/>
      <c r="I62" s="624"/>
      <c r="J62" s="624"/>
      <c r="K62" s="624"/>
      <c r="L62" s="625"/>
      <c r="M62" s="55"/>
      <c r="N62" s="597" t="s">
        <v>40</v>
      </c>
      <c r="O62" s="622"/>
      <c r="P62" s="117">
        <f>MIN(D14,H14,L14,P14,D25,H25,L25,P25,D36,H36,L36,P36,D47,H47,L47,P47)</f>
        <v>10</v>
      </c>
    </row>
    <row r="63" spans="2:23" ht="12.95" customHeight="1">
      <c r="B63" s="108" t="s">
        <v>35</v>
      </c>
      <c r="C63" s="109"/>
      <c r="D63" s="61">
        <f>$D$36</f>
        <v>29</v>
      </c>
      <c r="E63" s="55"/>
      <c r="F63" s="623" t="s">
        <v>530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3" ht="12.95" customHeight="1">
      <c r="B64" s="108" t="s">
        <v>27</v>
      </c>
      <c r="C64" s="109"/>
      <c r="D64" s="61">
        <f>$H$14</f>
        <v>28</v>
      </c>
      <c r="E64" s="55"/>
      <c r="F64" s="623" t="s">
        <v>531</v>
      </c>
      <c r="G64" s="624"/>
      <c r="H64" s="624"/>
      <c r="I64" s="624"/>
      <c r="J64" s="624"/>
      <c r="K64" s="624"/>
      <c r="L64" s="625"/>
      <c r="M64" s="55"/>
      <c r="N64" s="597" t="s">
        <v>36</v>
      </c>
      <c r="O64" s="622"/>
      <c r="P64" s="209">
        <v>15</v>
      </c>
    </row>
    <row r="65" spans="2:32" ht="12.95" customHeight="1">
      <c r="B65" s="108" t="s">
        <v>33</v>
      </c>
      <c r="C65" s="109"/>
      <c r="D65" s="61">
        <f>$D$14</f>
        <v>25</v>
      </c>
      <c r="E65" s="55"/>
      <c r="F65" s="646" t="s">
        <v>532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2" ht="12.95" customHeight="1">
      <c r="B66" s="108" t="s">
        <v>23</v>
      </c>
      <c r="C66" s="109"/>
      <c r="D66" s="61">
        <f>$H$36</f>
        <v>24</v>
      </c>
      <c r="E66" s="55"/>
      <c r="F66" s="623" t="s">
        <v>533</v>
      </c>
      <c r="G66" s="624"/>
      <c r="H66" s="624"/>
      <c r="I66" s="624"/>
      <c r="J66" s="624"/>
      <c r="K66" s="624"/>
      <c r="L66" s="625"/>
      <c r="M66" s="55"/>
      <c r="N66" s="203" t="s">
        <v>534</v>
      </c>
      <c r="O66" s="205"/>
      <c r="P66" s="226"/>
    </row>
    <row r="67" spans="2:32" ht="12.95" customHeight="1">
      <c r="B67" s="108" t="s">
        <v>41</v>
      </c>
      <c r="C67" s="109"/>
      <c r="D67" s="61">
        <f>$P$47</f>
        <v>24</v>
      </c>
      <c r="E67" s="55"/>
      <c r="F67" s="623" t="s">
        <v>535</v>
      </c>
      <c r="G67" s="624"/>
      <c r="H67" s="624"/>
      <c r="I67" s="624"/>
      <c r="J67" s="624"/>
      <c r="K67" s="624"/>
      <c r="L67" s="625"/>
      <c r="M67" s="55"/>
      <c r="N67" s="593" t="s">
        <v>536</v>
      </c>
      <c r="O67" s="593"/>
      <c r="P67" s="593"/>
      <c r="R67" s="84"/>
      <c r="S67" s="146"/>
      <c r="T67" s="83"/>
      <c r="U67" s="84"/>
      <c r="V67" s="148"/>
      <c r="W67" s="54"/>
      <c r="X67" s="86"/>
      <c r="Y67" s="55"/>
      <c r="Z67" s="148"/>
      <c r="AA67" s="54"/>
      <c r="AB67" s="86"/>
      <c r="AC67" s="55"/>
      <c r="AD67" s="151"/>
      <c r="AE67" s="54"/>
      <c r="AF67" s="86"/>
    </row>
    <row r="68" spans="2:32" ht="12.95" customHeight="1">
      <c r="B68" s="108" t="s">
        <v>36</v>
      </c>
      <c r="C68" s="109"/>
      <c r="D68" s="61">
        <f>$D$47</f>
        <v>24</v>
      </c>
      <c r="E68" s="55"/>
      <c r="F68" s="623" t="s">
        <v>537</v>
      </c>
      <c r="G68" s="624"/>
      <c r="H68" s="624"/>
      <c r="I68" s="624"/>
      <c r="J68" s="624"/>
      <c r="K68" s="624"/>
      <c r="L68" s="625"/>
      <c r="M68" s="55"/>
      <c r="N68" s="593" t="s">
        <v>538</v>
      </c>
      <c r="O68" s="593"/>
      <c r="P68" s="593"/>
      <c r="R68" s="83"/>
      <c r="S68" s="146"/>
      <c r="T68" s="83"/>
      <c r="U68" s="84"/>
      <c r="V68" s="227"/>
      <c r="W68" s="54"/>
      <c r="X68" s="86"/>
      <c r="Y68" s="55"/>
      <c r="Z68" s="151"/>
      <c r="AA68" s="54"/>
      <c r="AB68" s="86"/>
      <c r="AC68" s="55"/>
      <c r="AD68" s="227"/>
      <c r="AE68" s="54"/>
      <c r="AF68" s="86"/>
    </row>
    <row r="69" spans="2:32" ht="12.95" customHeight="1">
      <c r="B69" s="108" t="s">
        <v>42</v>
      </c>
      <c r="C69" s="109"/>
      <c r="D69" s="61">
        <f>$H$47</f>
        <v>20</v>
      </c>
      <c r="E69" s="55"/>
      <c r="F69" s="623" t="s">
        <v>539</v>
      </c>
      <c r="G69" s="624"/>
      <c r="H69" s="624"/>
      <c r="I69" s="624"/>
      <c r="J69" s="624"/>
      <c r="K69" s="624"/>
      <c r="L69" s="625"/>
      <c r="M69" s="55"/>
      <c r="N69" s="593" t="s">
        <v>540</v>
      </c>
      <c r="O69" s="593"/>
      <c r="P69" s="593"/>
      <c r="R69" s="83"/>
      <c r="S69" s="146"/>
      <c r="T69" s="83"/>
      <c r="U69" s="84"/>
      <c r="V69" s="147"/>
      <c r="Y69" s="55"/>
      <c r="Z69" s="152"/>
      <c r="AC69" s="55"/>
      <c r="AD69" s="152"/>
    </row>
    <row r="70" spans="2:32" ht="12.95" customHeight="1">
      <c r="B70" s="108" t="s">
        <v>34</v>
      </c>
      <c r="C70" s="109"/>
      <c r="D70" s="61">
        <f>$D$25</f>
        <v>18</v>
      </c>
      <c r="E70" s="55"/>
      <c r="F70" s="623" t="s">
        <v>541</v>
      </c>
      <c r="G70" s="624"/>
      <c r="H70" s="624"/>
      <c r="I70" s="624"/>
      <c r="J70" s="624"/>
      <c r="K70" s="624"/>
      <c r="L70" s="625"/>
      <c r="M70" s="55"/>
      <c r="N70" s="593" t="s">
        <v>542</v>
      </c>
      <c r="O70" s="593"/>
      <c r="P70" s="593"/>
      <c r="R70" s="83"/>
      <c r="S70" s="146"/>
      <c r="T70" s="83"/>
      <c r="U70" s="84"/>
      <c r="V70" s="87"/>
      <c r="W70" s="54"/>
      <c r="X70" s="86"/>
      <c r="Y70" s="55"/>
      <c r="Z70" s="227"/>
      <c r="AA70" s="54"/>
      <c r="AB70" s="86"/>
      <c r="AC70" s="55"/>
      <c r="AD70" s="227"/>
      <c r="AE70" s="54"/>
      <c r="AF70" s="86"/>
    </row>
    <row r="71" spans="2:32" ht="12.95" customHeight="1">
      <c r="B71" s="108" t="s">
        <v>22</v>
      </c>
      <c r="C71" s="109"/>
      <c r="D71" s="61">
        <f>$P$25</f>
        <v>14</v>
      </c>
      <c r="E71" s="55"/>
      <c r="F71" s="623" t="s">
        <v>543</v>
      </c>
      <c r="G71" s="624"/>
      <c r="H71" s="624"/>
      <c r="I71" s="624"/>
      <c r="J71" s="624"/>
      <c r="K71" s="624"/>
      <c r="L71" s="625"/>
      <c r="M71" s="55"/>
      <c r="N71" s="593" t="s">
        <v>544</v>
      </c>
      <c r="O71" s="593"/>
      <c r="P71" s="593"/>
      <c r="R71" s="84"/>
      <c r="S71" s="146"/>
      <c r="T71" s="83"/>
      <c r="U71" s="84"/>
      <c r="V71" s="87"/>
      <c r="W71" s="54"/>
      <c r="X71" s="86"/>
      <c r="Y71" s="55"/>
      <c r="Z71" s="87"/>
      <c r="AA71" s="54"/>
      <c r="AB71" s="86"/>
      <c r="AC71" s="55"/>
      <c r="AD71" s="227"/>
      <c r="AE71" s="54"/>
      <c r="AF71" s="86"/>
    </row>
    <row r="72" spans="2:32" ht="12.95" customHeight="1">
      <c r="B72" s="108" t="s">
        <v>40</v>
      </c>
      <c r="C72" s="109"/>
      <c r="D72" s="61">
        <f>$H$25</f>
        <v>10</v>
      </c>
      <c r="E72" s="55"/>
      <c r="F72" s="623" t="s">
        <v>545</v>
      </c>
      <c r="G72" s="624"/>
      <c r="H72" s="624"/>
      <c r="I72" s="624"/>
      <c r="J72" s="624"/>
      <c r="K72" s="624"/>
      <c r="L72" s="625"/>
      <c r="M72" s="55"/>
      <c r="N72" s="593" t="s">
        <v>546</v>
      </c>
      <c r="O72" s="593"/>
      <c r="P72" s="593"/>
      <c r="R72" s="84"/>
      <c r="S72" s="146"/>
      <c r="T72" s="83"/>
      <c r="U72" s="84"/>
    </row>
    <row r="73" spans="2:32" ht="12.95" customHeight="1">
      <c r="E73" s="55"/>
      <c r="M73" s="55"/>
      <c r="N73" s="593" t="s">
        <v>547</v>
      </c>
      <c r="O73" s="593"/>
      <c r="P73" s="593"/>
      <c r="R73" s="84"/>
      <c r="S73" s="146"/>
      <c r="T73" s="83"/>
      <c r="U73" s="84"/>
    </row>
    <row r="74" spans="2:32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5</v>
      </c>
      <c r="J74" s="120">
        <f>'wk6'!J74+I74</f>
        <v>36</v>
      </c>
      <c r="K74" s="656" t="s">
        <v>548</v>
      </c>
      <c r="L74" s="656"/>
      <c r="M74" s="55"/>
      <c r="N74" s="593" t="s">
        <v>549</v>
      </c>
      <c r="O74" s="593"/>
      <c r="P74" s="593"/>
      <c r="R74" s="83"/>
      <c r="S74" s="146"/>
      <c r="T74" s="83"/>
      <c r="U74" s="84"/>
    </row>
    <row r="75" spans="2:32" ht="12.95" customHeight="1">
      <c r="B75" s="592" t="s">
        <v>302</v>
      </c>
      <c r="C75" s="631"/>
      <c r="D75" s="61">
        <f>MAX('[2]Team Totals'!$T$8,'[2]Team Totals'!$T$15,'[2]Team Totals'!$T$22,'[2]Team Totals'!$T$29)</f>
        <v>799</v>
      </c>
      <c r="E75" s="55"/>
      <c r="F75" s="122" t="s">
        <v>201</v>
      </c>
      <c r="G75" s="644" t="s">
        <v>249</v>
      </c>
      <c r="H75" s="601"/>
      <c r="I75" s="123">
        <v>3</v>
      </c>
      <c r="J75" s="123">
        <f>'wk6'!J75+I75</f>
        <v>20</v>
      </c>
      <c r="K75" s="656" t="s">
        <v>550</v>
      </c>
      <c r="L75" s="656"/>
      <c r="M75" s="55"/>
      <c r="N75" s="653" t="str">
        <f>[2]wk8!$B$3</f>
        <v>OFF: ARI, DET, JAX, LAR, LV &amp; SEA</v>
      </c>
      <c r="O75" s="654"/>
      <c r="P75" s="655"/>
      <c r="R75" s="185"/>
      <c r="S75" s="114"/>
      <c r="T75" s="115"/>
    </row>
    <row r="76" spans="2:32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N76" s="652"/>
      <c r="O76" s="652"/>
      <c r="P76" s="652"/>
    </row>
  </sheetData>
  <sortState xmlns:xlrd2="http://schemas.microsoft.com/office/spreadsheetml/2017/richdata2" ref="B57:D72">
    <sortCondition descending="1" ref="D72"/>
  </sortState>
  <mergeCells count="66">
    <mergeCell ref="T57:V57"/>
    <mergeCell ref="B74:D74"/>
    <mergeCell ref="F66:L66"/>
    <mergeCell ref="F70:L70"/>
    <mergeCell ref="B75:C75"/>
    <mergeCell ref="G75:H75"/>
    <mergeCell ref="G74:H74"/>
    <mergeCell ref="F71:L71"/>
    <mergeCell ref="F72:L72"/>
    <mergeCell ref="K75:L75"/>
    <mergeCell ref="K74:L74"/>
    <mergeCell ref="B16:C16"/>
    <mergeCell ref="N64:O64"/>
    <mergeCell ref="F69:L69"/>
    <mergeCell ref="F64:L64"/>
    <mergeCell ref="F65:L65"/>
    <mergeCell ref="F63:L63"/>
    <mergeCell ref="B38:C38"/>
    <mergeCell ref="F38:G38"/>
    <mergeCell ref="F61:L61"/>
    <mergeCell ref="F57:L57"/>
    <mergeCell ref="F58:L58"/>
    <mergeCell ref="F60:L60"/>
    <mergeCell ref="F59:L59"/>
    <mergeCell ref="B56:C56"/>
    <mergeCell ref="N62:O62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62:L62"/>
    <mergeCell ref="F68:L68"/>
    <mergeCell ref="F67:L67"/>
    <mergeCell ref="N58:O58"/>
    <mergeCell ref="N60:O60"/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:C5"/>
    <mergeCell ref="F5:G5"/>
    <mergeCell ref="S54:U54"/>
    <mergeCell ref="S55:U55"/>
    <mergeCell ref="S56:U56"/>
    <mergeCell ref="S49:U49"/>
    <mergeCell ref="S50:U50"/>
    <mergeCell ref="S51:U51"/>
    <mergeCell ref="S52:U52"/>
    <mergeCell ref="S53:U53"/>
  </mergeCells>
  <pageMargins left="0.7200000000000002" right="0" top="0.22000000000000006" bottom="0" header="0.13" footer="0.5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76"/>
  <sheetViews>
    <sheetView view="pageBreakPreview" topLeftCell="A53" zoomScale="180" workbookViewId="0">
      <selection activeCell="G75" sqref="G75:H75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5.5703125" customWidth="1"/>
    <col min="19" max="19" width="12.5703125" customWidth="1"/>
    <col min="20" max="20" width="3.7109375" customWidth="1"/>
    <col min="21" max="21" width="8.85546875" customWidth="1"/>
    <col min="22" max="26" width="3.7109375" customWidth="1"/>
  </cols>
  <sheetData>
    <row r="1" spans="2:18" ht="12.95" customHeight="1">
      <c r="B1" s="583">
        <v>2025</v>
      </c>
      <c r="C1" s="583"/>
      <c r="D1" s="54"/>
      <c r="E1" s="55"/>
      <c r="F1" s="585" t="s">
        <v>304</v>
      </c>
      <c r="G1" s="585"/>
      <c r="H1" s="585"/>
      <c r="I1" s="585"/>
      <c r="J1" s="585"/>
      <c r="K1" s="585"/>
      <c r="L1" s="585"/>
      <c r="M1" s="55"/>
      <c r="N1" s="55"/>
      <c r="O1" s="55"/>
      <c r="P1" s="55"/>
    </row>
    <row r="2" spans="2:18" ht="12.95" customHeight="1">
      <c r="B2" s="54" t="s">
        <v>551</v>
      </c>
      <c r="C2" s="54"/>
      <c r="D2" s="55"/>
      <c r="E2" s="55"/>
      <c r="F2" s="585"/>
      <c r="G2" s="585"/>
      <c r="H2" s="585"/>
      <c r="I2" s="585"/>
      <c r="J2" s="585"/>
      <c r="K2" s="585"/>
      <c r="L2" s="585"/>
      <c r="M2" s="55"/>
      <c r="N2" s="55"/>
      <c r="O2" s="55"/>
      <c r="P2" s="55"/>
    </row>
    <row r="3" spans="2:18" ht="12.95" customHeight="1">
      <c r="B3" s="54" t="s">
        <v>552</v>
      </c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8" ht="12.95" customHeight="1">
      <c r="B4" s="657"/>
      <c r="C4" s="657"/>
      <c r="D4" s="657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8" ht="12.95" customHeight="1">
      <c r="B5" s="628" t="s">
        <v>33</v>
      </c>
      <c r="C5" s="629"/>
      <c r="D5" s="56" t="s">
        <v>64</v>
      </c>
      <c r="E5" s="55"/>
      <c r="F5" s="628" t="s">
        <v>27</v>
      </c>
      <c r="G5" s="629"/>
      <c r="H5" s="56" t="s">
        <v>64</v>
      </c>
      <c r="I5" s="55"/>
      <c r="J5" s="628" t="s">
        <v>28</v>
      </c>
      <c r="K5" s="629"/>
      <c r="L5" s="56" t="s">
        <v>64</v>
      </c>
      <c r="M5" s="55"/>
      <c r="N5" s="57" t="s">
        <v>21</v>
      </c>
      <c r="O5" s="58"/>
      <c r="P5" s="56" t="s">
        <v>64</v>
      </c>
      <c r="R5" s="27"/>
    </row>
    <row r="6" spans="2:18" ht="12.95" customHeight="1">
      <c r="B6" s="59" t="s">
        <v>65</v>
      </c>
      <c r="C6" s="218" t="s">
        <v>553</v>
      </c>
      <c r="D6" s="61">
        <v>6</v>
      </c>
      <c r="E6" s="55"/>
      <c r="F6" s="59" t="s">
        <v>65</v>
      </c>
      <c r="G6" s="60" t="s">
        <v>67</v>
      </c>
      <c r="H6" s="61">
        <v>9</v>
      </c>
      <c r="I6" s="55"/>
      <c r="J6" s="59" t="s">
        <v>65</v>
      </c>
      <c r="K6" s="60" t="s">
        <v>68</v>
      </c>
      <c r="L6" s="61">
        <v>12</v>
      </c>
      <c r="M6" s="55"/>
      <c r="N6" s="59" t="s">
        <v>65</v>
      </c>
      <c r="O6" s="60" t="s">
        <v>554</v>
      </c>
      <c r="P6" s="61">
        <v>3</v>
      </c>
    </row>
    <row r="7" spans="2:18" ht="12.95" customHeight="1">
      <c r="B7" s="59" t="s">
        <v>70</v>
      </c>
      <c r="C7" s="60" t="s">
        <v>75</v>
      </c>
      <c r="D7" s="61">
        <v>0</v>
      </c>
      <c r="E7" s="55"/>
      <c r="F7" s="59" t="s">
        <v>70</v>
      </c>
      <c r="G7" s="60" t="s">
        <v>76</v>
      </c>
      <c r="H7" s="61">
        <v>15</v>
      </c>
      <c r="I7" s="55"/>
      <c r="J7" s="59" t="s">
        <v>70</v>
      </c>
      <c r="K7" s="60" t="s">
        <v>73</v>
      </c>
      <c r="L7" s="61">
        <v>0</v>
      </c>
      <c r="M7" s="55"/>
      <c r="N7" s="59" t="s">
        <v>70</v>
      </c>
      <c r="O7" s="60" t="s">
        <v>74</v>
      </c>
      <c r="P7" s="61">
        <v>12</v>
      </c>
      <c r="R7" s="27"/>
    </row>
    <row r="8" spans="2:18" ht="12.95" customHeight="1">
      <c r="B8" s="59" t="s">
        <v>70</v>
      </c>
      <c r="C8" s="60" t="s">
        <v>555</v>
      </c>
      <c r="D8" s="61">
        <v>0</v>
      </c>
      <c r="E8" s="55"/>
      <c r="F8" s="59" t="s">
        <v>70</v>
      </c>
      <c r="G8" s="60" t="s">
        <v>253</v>
      </c>
      <c r="H8" s="61">
        <v>0</v>
      </c>
      <c r="I8" s="55"/>
      <c r="J8" s="59" t="s">
        <v>70</v>
      </c>
      <c r="K8" s="60" t="s">
        <v>77</v>
      </c>
      <c r="L8" s="61">
        <v>0</v>
      </c>
      <c r="M8" s="55"/>
      <c r="N8" s="59" t="s">
        <v>70</v>
      </c>
      <c r="O8" s="60" t="s">
        <v>78</v>
      </c>
      <c r="P8" s="61">
        <v>21</v>
      </c>
    </row>
    <row r="9" spans="2:18" ht="12.95" customHeight="1">
      <c r="B9" s="59" t="s">
        <v>79</v>
      </c>
      <c r="C9" s="60" t="s">
        <v>80</v>
      </c>
      <c r="D9" s="61">
        <v>3</v>
      </c>
      <c r="E9" s="55"/>
      <c r="F9" s="59" t="s">
        <v>79</v>
      </c>
      <c r="G9" s="60" t="s">
        <v>556</v>
      </c>
      <c r="H9" s="61">
        <v>0</v>
      </c>
      <c r="I9" s="55"/>
      <c r="J9" s="59" t="s">
        <v>79</v>
      </c>
      <c r="K9" s="60" t="s">
        <v>411</v>
      </c>
      <c r="L9" s="61">
        <v>0</v>
      </c>
      <c r="M9" s="55"/>
      <c r="N9" s="59" t="s">
        <v>79</v>
      </c>
      <c r="O9" s="60" t="s">
        <v>83</v>
      </c>
      <c r="P9" s="61">
        <v>0</v>
      </c>
      <c r="R9" s="27"/>
    </row>
    <row r="10" spans="2:18" ht="12.95" customHeight="1">
      <c r="B10" s="59" t="s">
        <v>79</v>
      </c>
      <c r="C10" s="60" t="s">
        <v>308</v>
      </c>
      <c r="D10" s="61">
        <v>3</v>
      </c>
      <c r="E10" s="55"/>
      <c r="F10" s="59" t="s">
        <v>79</v>
      </c>
      <c r="G10" s="60" t="s">
        <v>85</v>
      </c>
      <c r="H10" s="61">
        <v>3</v>
      </c>
      <c r="I10" s="55"/>
      <c r="J10" s="59" t="s">
        <v>79</v>
      </c>
      <c r="K10" s="60" t="s">
        <v>86</v>
      </c>
      <c r="L10" s="61">
        <v>3</v>
      </c>
      <c r="M10" s="55"/>
      <c r="N10" s="59" t="s">
        <v>79</v>
      </c>
      <c r="O10" s="60" t="s">
        <v>255</v>
      </c>
      <c r="P10" s="61">
        <v>0</v>
      </c>
    </row>
    <row r="11" spans="2:18" ht="12.95" customHeight="1">
      <c r="B11" s="59" t="s">
        <v>79</v>
      </c>
      <c r="C11" s="60" t="s">
        <v>88</v>
      </c>
      <c r="D11" s="61">
        <v>0</v>
      </c>
      <c r="E11" s="55"/>
      <c r="F11" s="59" t="s">
        <v>79</v>
      </c>
      <c r="G11" s="60" t="s">
        <v>254</v>
      </c>
      <c r="H11" s="61">
        <v>0</v>
      </c>
      <c r="I11" s="55"/>
      <c r="J11" s="59" t="s">
        <v>79</v>
      </c>
      <c r="K11" s="60" t="s">
        <v>90</v>
      </c>
      <c r="L11" s="61">
        <v>0</v>
      </c>
      <c r="M11" s="55"/>
      <c r="N11" s="59" t="s">
        <v>79</v>
      </c>
      <c r="O11" s="60" t="s">
        <v>359</v>
      </c>
      <c r="P11" s="61">
        <v>0</v>
      </c>
      <c r="R11" s="27"/>
    </row>
    <row r="12" spans="2:18" ht="12.95" customHeight="1">
      <c r="B12" s="59" t="s">
        <v>92</v>
      </c>
      <c r="C12" s="55" t="s">
        <v>93</v>
      </c>
      <c r="D12" s="61">
        <v>7</v>
      </c>
      <c r="E12" s="55"/>
      <c r="F12" s="59" t="s">
        <v>92</v>
      </c>
      <c r="G12" s="60" t="s">
        <v>510</v>
      </c>
      <c r="H12" s="61">
        <v>4</v>
      </c>
      <c r="I12" s="55"/>
      <c r="J12" s="59" t="s">
        <v>92</v>
      </c>
      <c r="K12" s="60" t="s">
        <v>95</v>
      </c>
      <c r="L12" s="61">
        <v>10</v>
      </c>
      <c r="M12" s="55"/>
      <c r="N12" s="59" t="s">
        <v>92</v>
      </c>
      <c r="O12" s="60" t="s">
        <v>511</v>
      </c>
      <c r="P12" s="61">
        <v>1</v>
      </c>
    </row>
    <row r="13" spans="2:18" ht="12.95" customHeight="1">
      <c r="B13" s="59" t="s">
        <v>97</v>
      </c>
      <c r="C13" s="60" t="s">
        <v>98</v>
      </c>
      <c r="D13" s="61">
        <v>0</v>
      </c>
      <c r="E13" s="55"/>
      <c r="F13" s="59" t="s">
        <v>97</v>
      </c>
      <c r="G13" s="60" t="s">
        <v>360</v>
      </c>
      <c r="H13" s="61">
        <v>0</v>
      </c>
      <c r="I13" s="55"/>
      <c r="J13" s="59" t="s">
        <v>97</v>
      </c>
      <c r="K13" s="60" t="s">
        <v>311</v>
      </c>
      <c r="L13" s="61">
        <v>0</v>
      </c>
      <c r="M13" s="55"/>
      <c r="N13" s="59" t="s">
        <v>97</v>
      </c>
      <c r="O13" s="60" t="s">
        <v>312</v>
      </c>
      <c r="P13" s="61">
        <v>6</v>
      </c>
      <c r="R13" s="27"/>
    </row>
    <row r="14" spans="2:18" ht="12.95" customHeight="1">
      <c r="B14" s="59"/>
      <c r="C14" s="64" t="s">
        <v>102</v>
      </c>
      <c r="D14" s="198">
        <f>SUM(D6:D13)</f>
        <v>19</v>
      </c>
      <c r="E14" s="55"/>
      <c r="F14" s="59"/>
      <c r="G14" s="66" t="s">
        <v>102</v>
      </c>
      <c r="H14" s="198">
        <f>SUM(H6:H13)</f>
        <v>31</v>
      </c>
      <c r="I14" s="55"/>
      <c r="J14" s="59"/>
      <c r="K14" s="64" t="s">
        <v>102</v>
      </c>
      <c r="L14" s="198">
        <f>SUM(L6:L13)</f>
        <v>25</v>
      </c>
      <c r="M14" s="55"/>
      <c r="N14" s="59"/>
      <c r="O14" s="64" t="s">
        <v>102</v>
      </c>
      <c r="P14" s="198">
        <f>SUM(P6:P13)</f>
        <v>43</v>
      </c>
    </row>
    <row r="15" spans="2:18" ht="12.95" customHeight="1">
      <c r="B15" s="55"/>
      <c r="C15" s="55"/>
      <c r="D15" s="67"/>
      <c r="E15" s="55"/>
      <c r="F15" s="55"/>
      <c r="G15" s="55"/>
      <c r="H15" s="67"/>
      <c r="I15" s="55"/>
      <c r="J15" s="55"/>
      <c r="K15" s="68"/>
      <c r="L15" s="67"/>
      <c r="M15" s="55"/>
      <c r="N15" s="55"/>
      <c r="O15" s="55"/>
      <c r="P15" s="67"/>
      <c r="R15" s="27"/>
    </row>
    <row r="16" spans="2:18" ht="12.95" customHeight="1">
      <c r="B16" s="628" t="s">
        <v>34</v>
      </c>
      <c r="C16" s="629"/>
      <c r="D16" s="56" t="s">
        <v>64</v>
      </c>
      <c r="E16" s="55"/>
      <c r="F16" s="628" t="s">
        <v>40</v>
      </c>
      <c r="G16" s="629"/>
      <c r="H16" s="56" t="s">
        <v>64</v>
      </c>
      <c r="I16" s="55"/>
      <c r="J16" s="628" t="s">
        <v>29</v>
      </c>
      <c r="K16" s="629"/>
      <c r="L16" s="56" t="s">
        <v>64</v>
      </c>
      <c r="M16" s="55"/>
      <c r="N16" s="628" t="s">
        <v>22</v>
      </c>
      <c r="O16" s="629"/>
      <c r="P16" s="56" t="s">
        <v>64</v>
      </c>
    </row>
    <row r="17" spans="2:18" ht="12.95" customHeight="1">
      <c r="B17" s="59" t="s">
        <v>65</v>
      </c>
      <c r="C17" s="60" t="s">
        <v>104</v>
      </c>
      <c r="D17" s="61">
        <v>12</v>
      </c>
      <c r="E17" s="55"/>
      <c r="F17" s="59" t="s">
        <v>65</v>
      </c>
      <c r="G17" s="60" t="s">
        <v>105</v>
      </c>
      <c r="H17" s="61">
        <v>10</v>
      </c>
      <c r="I17" s="55"/>
      <c r="J17" s="59" t="s">
        <v>65</v>
      </c>
      <c r="K17" s="60" t="s">
        <v>106</v>
      </c>
      <c r="L17" s="61">
        <v>9</v>
      </c>
      <c r="M17" s="55"/>
      <c r="N17" s="59" t="s">
        <v>65</v>
      </c>
      <c r="O17" s="158" t="s">
        <v>107</v>
      </c>
      <c r="P17" s="61">
        <v>18</v>
      </c>
      <c r="R17" s="125"/>
    </row>
    <row r="18" spans="2:18" ht="12.95" customHeight="1">
      <c r="B18" s="59" t="s">
        <v>70</v>
      </c>
      <c r="C18" s="60" t="s">
        <v>108</v>
      </c>
      <c r="D18" s="61">
        <v>0</v>
      </c>
      <c r="E18" s="55"/>
      <c r="F18" s="59" t="s">
        <v>70</v>
      </c>
      <c r="G18" s="60" t="s">
        <v>109</v>
      </c>
      <c r="H18" s="61">
        <v>9</v>
      </c>
      <c r="I18" s="55"/>
      <c r="J18" s="59" t="s">
        <v>70</v>
      </c>
      <c r="K18" s="60" t="s">
        <v>110</v>
      </c>
      <c r="L18" s="61">
        <v>6</v>
      </c>
      <c r="M18" s="55"/>
      <c r="N18" s="59" t="s">
        <v>70</v>
      </c>
      <c r="O18" s="158" t="s">
        <v>257</v>
      </c>
      <c r="P18" s="61">
        <v>0</v>
      </c>
      <c r="R18" s="125"/>
    </row>
    <row r="19" spans="2:18" ht="12.95" customHeight="1">
      <c r="B19" s="59" t="s">
        <v>70</v>
      </c>
      <c r="C19" s="60" t="s">
        <v>112</v>
      </c>
      <c r="D19" s="61">
        <v>3</v>
      </c>
      <c r="E19" s="55"/>
      <c r="F19" s="59" t="s">
        <v>70</v>
      </c>
      <c r="G19" s="60" t="s">
        <v>557</v>
      </c>
      <c r="H19" s="61">
        <v>0</v>
      </c>
      <c r="I19" s="55"/>
      <c r="J19" s="59" t="s">
        <v>70</v>
      </c>
      <c r="K19" s="60" t="s">
        <v>314</v>
      </c>
      <c r="L19" s="61">
        <v>12</v>
      </c>
      <c r="M19" s="55"/>
      <c r="N19" s="59" t="s">
        <v>70</v>
      </c>
      <c r="O19" s="158" t="s">
        <v>465</v>
      </c>
      <c r="P19" s="61">
        <v>3</v>
      </c>
      <c r="R19" s="125"/>
    </row>
    <row r="20" spans="2:18" ht="12.95" customHeight="1">
      <c r="B20" s="59" t="s">
        <v>79</v>
      </c>
      <c r="C20" s="60" t="s">
        <v>558</v>
      </c>
      <c r="D20" s="61">
        <v>0</v>
      </c>
      <c r="E20" s="55"/>
      <c r="F20" s="59" t="s">
        <v>79</v>
      </c>
      <c r="G20" s="60" t="s">
        <v>117</v>
      </c>
      <c r="H20" s="61">
        <v>0</v>
      </c>
      <c r="I20" s="55"/>
      <c r="J20" s="59" t="s">
        <v>79</v>
      </c>
      <c r="K20" s="60" t="s">
        <v>126</v>
      </c>
      <c r="L20" s="61">
        <v>6</v>
      </c>
      <c r="M20" s="55"/>
      <c r="N20" s="59" t="s">
        <v>79</v>
      </c>
      <c r="O20" s="158" t="s">
        <v>149</v>
      </c>
      <c r="P20" s="61">
        <v>0</v>
      </c>
      <c r="R20" s="125"/>
    </row>
    <row r="21" spans="2:18" ht="12.95" customHeight="1">
      <c r="B21" s="59" t="s">
        <v>79</v>
      </c>
      <c r="C21" s="60" t="s">
        <v>120</v>
      </c>
      <c r="D21" s="61">
        <v>3</v>
      </c>
      <c r="E21" s="55"/>
      <c r="F21" s="59" t="s">
        <v>79</v>
      </c>
      <c r="G21" s="60" t="s">
        <v>125</v>
      </c>
      <c r="H21" s="61">
        <v>0</v>
      </c>
      <c r="I21" s="55"/>
      <c r="J21" s="59" t="s">
        <v>79</v>
      </c>
      <c r="K21" s="60" t="s">
        <v>315</v>
      </c>
      <c r="L21" s="61">
        <v>0</v>
      </c>
      <c r="M21" s="55"/>
      <c r="N21" s="59" t="s">
        <v>79</v>
      </c>
      <c r="O21" s="158" t="s">
        <v>316</v>
      </c>
      <c r="P21" s="61">
        <v>0</v>
      </c>
      <c r="R21" s="125"/>
    </row>
    <row r="22" spans="2:18" ht="12.95" customHeight="1">
      <c r="B22" s="59" t="s">
        <v>79</v>
      </c>
      <c r="C22" s="60" t="s">
        <v>124</v>
      </c>
      <c r="D22" s="61">
        <v>0</v>
      </c>
      <c r="E22" s="55"/>
      <c r="F22" s="59" t="s">
        <v>79</v>
      </c>
      <c r="G22" s="60" t="s">
        <v>466</v>
      </c>
      <c r="H22" s="61">
        <v>3</v>
      </c>
      <c r="I22" s="55"/>
      <c r="J22" s="59" t="s">
        <v>79</v>
      </c>
      <c r="K22" s="60" t="s">
        <v>417</v>
      </c>
      <c r="L22" s="61">
        <v>0</v>
      </c>
      <c r="M22" s="55"/>
      <c r="N22" s="59" t="s">
        <v>79</v>
      </c>
      <c r="O22" s="158" t="s">
        <v>127</v>
      </c>
      <c r="P22" s="61">
        <v>3</v>
      </c>
      <c r="R22" s="125"/>
    </row>
    <row r="23" spans="2:18" ht="12.95" customHeight="1">
      <c r="B23" s="59" t="s">
        <v>92</v>
      </c>
      <c r="C23" s="60" t="s">
        <v>128</v>
      </c>
      <c r="D23" s="61">
        <v>12</v>
      </c>
      <c r="E23" s="55"/>
      <c r="F23" s="59" t="s">
        <v>92</v>
      </c>
      <c r="G23" s="60" t="s">
        <v>129</v>
      </c>
      <c r="H23" s="61">
        <v>14</v>
      </c>
      <c r="I23" s="55"/>
      <c r="J23" s="59" t="s">
        <v>92</v>
      </c>
      <c r="K23" s="60" t="s">
        <v>130</v>
      </c>
      <c r="L23" s="61">
        <v>8</v>
      </c>
      <c r="M23" s="55"/>
      <c r="N23" s="59" t="s">
        <v>92</v>
      </c>
      <c r="O23" s="158" t="s">
        <v>131</v>
      </c>
      <c r="P23" s="61">
        <v>0</v>
      </c>
      <c r="R23" s="125"/>
    </row>
    <row r="24" spans="2:18" ht="12.95" customHeight="1">
      <c r="B24" s="59" t="s">
        <v>97</v>
      </c>
      <c r="C24" s="60" t="s">
        <v>132</v>
      </c>
      <c r="D24" s="61">
        <v>0</v>
      </c>
      <c r="E24" s="55"/>
      <c r="F24" s="59" t="s">
        <v>97</v>
      </c>
      <c r="G24" s="60" t="s">
        <v>559</v>
      </c>
      <c r="H24" s="61">
        <v>0</v>
      </c>
      <c r="I24" s="55"/>
      <c r="J24" s="59" t="s">
        <v>97</v>
      </c>
      <c r="K24" s="60" t="s">
        <v>134</v>
      </c>
      <c r="L24" s="61">
        <v>0</v>
      </c>
      <c r="M24" s="55"/>
      <c r="N24" s="59" t="s">
        <v>97</v>
      </c>
      <c r="O24" s="158" t="s">
        <v>514</v>
      </c>
      <c r="P24" s="61">
        <v>0</v>
      </c>
      <c r="R24" s="125"/>
    </row>
    <row r="25" spans="2:18" ht="12.95" customHeight="1">
      <c r="B25" s="59"/>
      <c r="C25" s="64" t="s">
        <v>102</v>
      </c>
      <c r="D25" s="198">
        <f>SUM(D17:D24)</f>
        <v>30</v>
      </c>
      <c r="E25" s="55"/>
      <c r="F25" s="59"/>
      <c r="G25" s="66" t="s">
        <v>102</v>
      </c>
      <c r="H25" s="198">
        <f>SUM(H17:H24)</f>
        <v>36</v>
      </c>
      <c r="I25" s="55"/>
      <c r="J25" s="59"/>
      <c r="K25" s="64" t="s">
        <v>102</v>
      </c>
      <c r="L25" s="198">
        <f>SUM(L17:L24)</f>
        <v>41</v>
      </c>
      <c r="M25" s="55"/>
      <c r="N25" s="59"/>
      <c r="O25" s="64" t="s">
        <v>102</v>
      </c>
      <c r="P25" s="198">
        <f>SUM(P17:P24)</f>
        <v>24</v>
      </c>
    </row>
    <row r="26" spans="2:18" ht="12.95" customHeight="1">
      <c r="B26" s="55"/>
      <c r="C26" s="55"/>
      <c r="D26" s="67"/>
      <c r="E26" s="55"/>
      <c r="F26" s="55"/>
      <c r="G26" s="55"/>
      <c r="H26" s="67"/>
      <c r="I26" s="55"/>
      <c r="J26" s="55"/>
      <c r="K26" s="55"/>
      <c r="L26" s="67"/>
      <c r="M26" s="55"/>
      <c r="N26" s="55"/>
      <c r="P26" s="67"/>
      <c r="R26" s="27"/>
    </row>
    <row r="27" spans="2:18" ht="12.95" customHeight="1">
      <c r="B27" s="628" t="s">
        <v>35</v>
      </c>
      <c r="C27" s="629"/>
      <c r="D27" s="56" t="s">
        <v>64</v>
      </c>
      <c r="E27" s="55"/>
      <c r="F27" s="628" t="s">
        <v>23</v>
      </c>
      <c r="G27" s="629"/>
      <c r="H27" s="56" t="s">
        <v>64</v>
      </c>
      <c r="I27" s="55"/>
      <c r="J27" s="635" t="s">
        <v>39</v>
      </c>
      <c r="K27" s="636"/>
      <c r="L27" s="56" t="s">
        <v>64</v>
      </c>
      <c r="M27" s="55"/>
      <c r="N27" s="628" t="s">
        <v>24</v>
      </c>
      <c r="O27" s="629"/>
      <c r="P27" s="56" t="s">
        <v>64</v>
      </c>
      <c r="R27" s="27"/>
    </row>
    <row r="28" spans="2:18" ht="12.95" customHeight="1">
      <c r="B28" s="59" t="s">
        <v>65</v>
      </c>
      <c r="C28" s="60" t="s">
        <v>136</v>
      </c>
      <c r="D28" s="61">
        <v>0</v>
      </c>
      <c r="E28" s="55"/>
      <c r="F28" s="59" t="s">
        <v>65</v>
      </c>
      <c r="G28" s="60" t="s">
        <v>318</v>
      </c>
      <c r="H28" s="61">
        <v>3</v>
      </c>
      <c r="I28" s="55"/>
      <c r="J28" s="59" t="s">
        <v>65</v>
      </c>
      <c r="K28" s="60" t="s">
        <v>138</v>
      </c>
      <c r="L28" s="61">
        <v>3</v>
      </c>
      <c r="M28" s="55"/>
      <c r="N28" s="59" t="s">
        <v>65</v>
      </c>
      <c r="O28" s="60" t="s">
        <v>139</v>
      </c>
      <c r="P28" s="61">
        <v>12</v>
      </c>
      <c r="R28" s="27"/>
    </row>
    <row r="29" spans="2:18" ht="12.95" customHeight="1">
      <c r="B29" s="59" t="s">
        <v>70</v>
      </c>
      <c r="C29" s="60" t="s">
        <v>140</v>
      </c>
      <c r="D29" s="61">
        <v>0</v>
      </c>
      <c r="E29" s="55"/>
      <c r="F29" s="59" t="s">
        <v>70</v>
      </c>
      <c r="G29" s="60" t="s">
        <v>145</v>
      </c>
      <c r="H29" s="61">
        <v>6</v>
      </c>
      <c r="I29" s="55"/>
      <c r="J29" s="59" t="s">
        <v>70</v>
      </c>
      <c r="K29" s="60" t="s">
        <v>142</v>
      </c>
      <c r="L29" s="61">
        <v>15</v>
      </c>
      <c r="M29" s="55"/>
      <c r="N29" s="59" t="s">
        <v>70</v>
      </c>
      <c r="O29" s="60" t="s">
        <v>363</v>
      </c>
      <c r="P29" s="61">
        <v>0</v>
      </c>
      <c r="R29" s="27"/>
    </row>
    <row r="30" spans="2:18" ht="12.95" customHeight="1">
      <c r="B30" s="59" t="s">
        <v>70</v>
      </c>
      <c r="C30" s="60" t="s">
        <v>144</v>
      </c>
      <c r="D30" s="61">
        <v>0</v>
      </c>
      <c r="E30" s="55"/>
      <c r="F30" s="59" t="s">
        <v>70</v>
      </c>
      <c r="G30" s="60" t="s">
        <v>115</v>
      </c>
      <c r="H30" s="61">
        <v>6</v>
      </c>
      <c r="I30" s="55"/>
      <c r="J30" s="59" t="s">
        <v>70</v>
      </c>
      <c r="K30" s="60" t="s">
        <v>560</v>
      </c>
      <c r="L30" s="61">
        <v>0</v>
      </c>
      <c r="M30" s="55"/>
      <c r="N30" s="59" t="s">
        <v>70</v>
      </c>
      <c r="O30" s="60" t="s">
        <v>561</v>
      </c>
      <c r="P30" s="61">
        <v>0</v>
      </c>
      <c r="R30" s="27"/>
    </row>
    <row r="31" spans="2:18" ht="12.95" customHeight="1">
      <c r="B31" s="59" t="s">
        <v>79</v>
      </c>
      <c r="C31" s="60" t="s">
        <v>148</v>
      </c>
      <c r="D31" s="61">
        <v>0</v>
      </c>
      <c r="E31" s="55"/>
      <c r="F31" s="59" t="s">
        <v>79</v>
      </c>
      <c r="G31" s="60" t="s">
        <v>153</v>
      </c>
      <c r="H31" s="61">
        <v>0</v>
      </c>
      <c r="I31" s="55"/>
      <c r="J31" s="59" t="s">
        <v>79</v>
      </c>
      <c r="K31" s="60" t="s">
        <v>154</v>
      </c>
      <c r="L31" s="61">
        <v>0</v>
      </c>
      <c r="M31" s="55"/>
      <c r="N31" s="59" t="s">
        <v>79</v>
      </c>
      <c r="O31" s="60" t="s">
        <v>151</v>
      </c>
      <c r="P31" s="61">
        <v>0</v>
      </c>
      <c r="R31" s="27"/>
    </row>
    <row r="32" spans="2:18" ht="12.95" customHeight="1">
      <c r="B32" s="59" t="s">
        <v>79</v>
      </c>
      <c r="C32" s="60" t="s">
        <v>152</v>
      </c>
      <c r="D32" s="61">
        <v>3</v>
      </c>
      <c r="E32" s="55"/>
      <c r="F32" s="59" t="s">
        <v>79</v>
      </c>
      <c r="G32" s="60" t="s">
        <v>157</v>
      </c>
      <c r="H32" s="61">
        <v>0</v>
      </c>
      <c r="I32" s="55"/>
      <c r="J32" s="59" t="s">
        <v>79</v>
      </c>
      <c r="K32" s="60" t="s">
        <v>158</v>
      </c>
      <c r="L32" s="61">
        <v>0</v>
      </c>
      <c r="M32" s="55"/>
      <c r="N32" s="59" t="s">
        <v>79</v>
      </c>
      <c r="O32" s="60" t="s">
        <v>159</v>
      </c>
      <c r="P32" s="61">
        <v>0</v>
      </c>
      <c r="R32" s="145"/>
    </row>
    <row r="33" spans="2:19" ht="12.95" customHeight="1">
      <c r="B33" s="59" t="s">
        <v>79</v>
      </c>
      <c r="C33" s="60" t="s">
        <v>364</v>
      </c>
      <c r="D33" s="61">
        <v>0</v>
      </c>
      <c r="E33" s="55"/>
      <c r="F33" s="59" t="s">
        <v>79</v>
      </c>
      <c r="G33" s="60" t="s">
        <v>259</v>
      </c>
      <c r="H33" s="61">
        <v>0</v>
      </c>
      <c r="I33" s="55"/>
      <c r="J33" s="59" t="s">
        <v>79</v>
      </c>
      <c r="K33" s="60" t="s">
        <v>365</v>
      </c>
      <c r="L33" s="61">
        <v>3</v>
      </c>
      <c r="M33" s="55"/>
      <c r="N33" s="59" t="s">
        <v>79</v>
      </c>
      <c r="O33" s="60" t="s">
        <v>470</v>
      </c>
      <c r="P33" s="61">
        <v>0</v>
      </c>
      <c r="R33" s="27"/>
    </row>
    <row r="34" spans="2:19" ht="12.95" customHeight="1">
      <c r="B34" s="59" t="s">
        <v>92</v>
      </c>
      <c r="C34" s="60" t="s">
        <v>562</v>
      </c>
      <c r="D34" s="61">
        <v>12</v>
      </c>
      <c r="E34" s="55"/>
      <c r="F34" s="59" t="s">
        <v>92</v>
      </c>
      <c r="G34" s="60" t="s">
        <v>161</v>
      </c>
      <c r="H34" s="61">
        <v>20</v>
      </c>
      <c r="I34" s="55"/>
      <c r="J34" s="59" t="s">
        <v>92</v>
      </c>
      <c r="K34" s="60" t="s">
        <v>162</v>
      </c>
      <c r="L34" s="61">
        <v>8</v>
      </c>
      <c r="M34" s="55"/>
      <c r="N34" s="59" t="s">
        <v>92</v>
      </c>
      <c r="O34" s="60" t="s">
        <v>262</v>
      </c>
      <c r="P34" s="61">
        <v>22</v>
      </c>
      <c r="R34" s="27"/>
    </row>
    <row r="35" spans="2:19" ht="12.95" customHeight="1">
      <c r="B35" s="59" t="s">
        <v>97</v>
      </c>
      <c r="C35" s="60" t="s">
        <v>515</v>
      </c>
      <c r="D35" s="61">
        <v>0</v>
      </c>
      <c r="E35" s="55"/>
      <c r="F35" s="59" t="s">
        <v>97</v>
      </c>
      <c r="G35" s="60" t="s">
        <v>421</v>
      </c>
      <c r="H35" s="61">
        <v>2</v>
      </c>
      <c r="I35" s="55"/>
      <c r="J35" s="59" t="s">
        <v>97</v>
      </c>
      <c r="K35" s="60" t="s">
        <v>166</v>
      </c>
      <c r="L35" s="61">
        <v>0</v>
      </c>
      <c r="M35" s="55"/>
      <c r="N35" s="59" t="s">
        <v>97</v>
      </c>
      <c r="O35" s="60" t="s">
        <v>563</v>
      </c>
      <c r="P35" s="61">
        <v>0</v>
      </c>
      <c r="R35" s="27"/>
    </row>
    <row r="36" spans="2:19" ht="12.95" customHeight="1">
      <c r="B36" s="59"/>
      <c r="C36" s="64" t="s">
        <v>102</v>
      </c>
      <c r="D36" s="198">
        <f>SUM(D28:D35)</f>
        <v>15</v>
      </c>
      <c r="E36" s="55"/>
      <c r="F36" s="59"/>
      <c r="G36" s="64" t="s">
        <v>102</v>
      </c>
      <c r="H36" s="198">
        <f>SUM(H28:H35)</f>
        <v>37</v>
      </c>
      <c r="I36" s="55"/>
      <c r="J36" s="59"/>
      <c r="K36" s="64" t="s">
        <v>102</v>
      </c>
      <c r="L36" s="198">
        <f>SUM(L28:L35)</f>
        <v>29</v>
      </c>
      <c r="M36" s="55"/>
      <c r="N36" s="60"/>
      <c r="O36" s="66" t="s">
        <v>102</v>
      </c>
      <c r="P36" s="198">
        <f>SUM(P28:P35)</f>
        <v>34</v>
      </c>
    </row>
    <row r="37" spans="2:19" ht="12.95" customHeight="1">
      <c r="B37" s="55"/>
      <c r="C37" s="55"/>
      <c r="D37" s="67"/>
      <c r="E37" s="55"/>
      <c r="F37" s="55"/>
      <c r="G37" s="54"/>
      <c r="H37" s="67"/>
      <c r="I37" s="55"/>
      <c r="J37" s="55"/>
      <c r="K37" s="54"/>
      <c r="L37" s="70"/>
      <c r="M37" s="55"/>
      <c r="N37" s="55"/>
      <c r="O37" s="54"/>
      <c r="P37" s="67"/>
    </row>
    <row r="38" spans="2:19" ht="12.95" customHeight="1">
      <c r="B38" s="628" t="s">
        <v>36</v>
      </c>
      <c r="C38" s="629"/>
      <c r="D38" s="56" t="s">
        <v>64</v>
      </c>
      <c r="E38" s="55"/>
      <c r="F38" s="626" t="s">
        <v>42</v>
      </c>
      <c r="G38" s="627"/>
      <c r="H38" s="56" t="s">
        <v>64</v>
      </c>
      <c r="I38" s="55"/>
      <c r="J38" s="626" t="s">
        <v>30</v>
      </c>
      <c r="K38" s="627"/>
      <c r="L38" s="56" t="s">
        <v>64</v>
      </c>
      <c r="M38" s="55"/>
      <c r="N38" s="584" t="s">
        <v>41</v>
      </c>
      <c r="O38" s="584"/>
      <c r="P38" s="56" t="s">
        <v>64</v>
      </c>
      <c r="Q38" s="27"/>
      <c r="R38" s="228"/>
    </row>
    <row r="39" spans="2:19" ht="12.95" customHeight="1">
      <c r="B39" s="59" t="s">
        <v>65</v>
      </c>
      <c r="C39" s="60" t="s">
        <v>168</v>
      </c>
      <c r="D39" s="61">
        <v>0</v>
      </c>
      <c r="E39" s="55"/>
      <c r="F39" s="59" t="s">
        <v>65</v>
      </c>
      <c r="G39" s="60" t="s">
        <v>471</v>
      </c>
      <c r="H39" s="61">
        <v>0</v>
      </c>
      <c r="I39" s="55"/>
      <c r="J39" s="59" t="s">
        <v>65</v>
      </c>
      <c r="K39" s="60" t="s">
        <v>516</v>
      </c>
      <c r="L39" s="61">
        <v>6</v>
      </c>
      <c r="M39" s="55"/>
      <c r="N39" s="59" t="s">
        <v>65</v>
      </c>
      <c r="O39" s="60" t="s">
        <v>171</v>
      </c>
      <c r="P39" s="61">
        <v>0</v>
      </c>
      <c r="Q39" s="27"/>
      <c r="R39" s="228"/>
    </row>
    <row r="40" spans="2:19" ht="12.95" customHeight="1">
      <c r="B40" s="59" t="s">
        <v>70</v>
      </c>
      <c r="C40" s="60" t="s">
        <v>473</v>
      </c>
      <c r="D40" s="61">
        <v>0</v>
      </c>
      <c r="E40" s="55"/>
      <c r="F40" s="59" t="s">
        <v>70</v>
      </c>
      <c r="G40" s="60" t="s">
        <v>424</v>
      </c>
      <c r="H40" s="61">
        <v>3</v>
      </c>
      <c r="I40" s="55"/>
      <c r="J40" s="59" t="s">
        <v>70</v>
      </c>
      <c r="K40" s="60" t="s">
        <v>178</v>
      </c>
      <c r="L40" s="61">
        <v>0</v>
      </c>
      <c r="M40" s="55"/>
      <c r="N40" s="59" t="s">
        <v>70</v>
      </c>
      <c r="O40" s="60" t="s">
        <v>564</v>
      </c>
      <c r="P40" s="61">
        <v>0</v>
      </c>
      <c r="Q40" s="229"/>
      <c r="S40" s="230"/>
    </row>
    <row r="41" spans="2:19" ht="12.95" customHeight="1">
      <c r="B41" s="59" t="s">
        <v>70</v>
      </c>
      <c r="C41" s="60" t="s">
        <v>176</v>
      </c>
      <c r="D41" s="61">
        <v>15</v>
      </c>
      <c r="E41" s="55"/>
      <c r="F41" s="59" t="s">
        <v>70</v>
      </c>
      <c r="G41" s="60" t="s">
        <v>177</v>
      </c>
      <c r="H41" s="61">
        <v>0</v>
      </c>
      <c r="I41" s="55"/>
      <c r="J41" s="59" t="s">
        <v>70</v>
      </c>
      <c r="K41" s="60" t="s">
        <v>174</v>
      </c>
      <c r="L41" s="61">
        <v>18</v>
      </c>
      <c r="M41" s="55"/>
      <c r="N41" s="59" t="s">
        <v>70</v>
      </c>
      <c r="O41" s="60" t="s">
        <v>565</v>
      </c>
      <c r="P41" s="61">
        <v>0</v>
      </c>
      <c r="Q41" s="229"/>
      <c r="S41" s="230"/>
    </row>
    <row r="42" spans="2:19" ht="12.95" customHeight="1">
      <c r="B42" s="59" t="s">
        <v>79</v>
      </c>
      <c r="C42" s="60" t="s">
        <v>184</v>
      </c>
      <c r="D42" s="61">
        <v>0</v>
      </c>
      <c r="E42" s="55"/>
      <c r="F42" s="59" t="s">
        <v>79</v>
      </c>
      <c r="G42" s="60" t="s">
        <v>181</v>
      </c>
      <c r="H42" s="61">
        <v>0</v>
      </c>
      <c r="I42" s="55"/>
      <c r="J42" s="59" t="s">
        <v>79</v>
      </c>
      <c r="K42" s="60" t="s">
        <v>186</v>
      </c>
      <c r="L42" s="61">
        <v>0</v>
      </c>
      <c r="M42" s="55"/>
      <c r="N42" s="59" t="s">
        <v>79</v>
      </c>
      <c r="O42" s="60" t="s">
        <v>183</v>
      </c>
      <c r="P42" s="61">
        <v>0</v>
      </c>
      <c r="Q42" s="229"/>
      <c r="S42" s="231"/>
    </row>
    <row r="43" spans="2:19" ht="12.95" customHeight="1">
      <c r="B43" s="59" t="s">
        <v>79</v>
      </c>
      <c r="C43" s="60" t="s">
        <v>566</v>
      </c>
      <c r="D43" s="61">
        <v>3</v>
      </c>
      <c r="E43" s="55"/>
      <c r="F43" s="59" t="s">
        <v>79</v>
      </c>
      <c r="G43" s="60" t="s">
        <v>367</v>
      </c>
      <c r="H43" s="61">
        <v>0</v>
      </c>
      <c r="I43" s="55"/>
      <c r="J43" s="59" t="s">
        <v>79</v>
      </c>
      <c r="K43" s="60" t="s">
        <v>190</v>
      </c>
      <c r="L43" s="61">
        <v>1</v>
      </c>
      <c r="M43" s="55"/>
      <c r="N43" s="59" t="s">
        <v>79</v>
      </c>
      <c r="O43" s="60" t="s">
        <v>368</v>
      </c>
      <c r="P43" s="61">
        <v>6</v>
      </c>
      <c r="Q43" s="229"/>
      <c r="S43" s="231"/>
    </row>
    <row r="44" spans="2:19" ht="12.95" customHeight="1">
      <c r="B44" s="59" t="s">
        <v>79</v>
      </c>
      <c r="C44" s="60" t="s">
        <v>188</v>
      </c>
      <c r="D44" s="61">
        <v>0</v>
      </c>
      <c r="E44" s="55"/>
      <c r="F44" s="59" t="s">
        <v>79</v>
      </c>
      <c r="G44" s="60" t="s">
        <v>370</v>
      </c>
      <c r="H44" s="61">
        <v>3</v>
      </c>
      <c r="I44" s="55"/>
      <c r="J44" s="59" t="s">
        <v>79</v>
      </c>
      <c r="K44" s="60" t="s">
        <v>567</v>
      </c>
      <c r="L44" s="61">
        <v>0</v>
      </c>
      <c r="M44" s="55"/>
      <c r="N44" s="59" t="s">
        <v>79</v>
      </c>
      <c r="O44" s="60" t="s">
        <v>568</v>
      </c>
      <c r="P44" s="61">
        <v>0</v>
      </c>
      <c r="Q44" s="229"/>
      <c r="S44" s="231"/>
    </row>
    <row r="45" spans="2:19" ht="12.95" customHeight="1">
      <c r="B45" s="59" t="s">
        <v>92</v>
      </c>
      <c r="C45" s="60" t="s">
        <v>569</v>
      </c>
      <c r="D45" s="61">
        <v>8</v>
      </c>
      <c r="E45" s="55"/>
      <c r="F45" s="59" t="s">
        <v>92</v>
      </c>
      <c r="G45" s="60" t="s">
        <v>371</v>
      </c>
      <c r="H45" s="61">
        <v>4</v>
      </c>
      <c r="I45" s="55"/>
      <c r="J45" s="59" t="s">
        <v>92</v>
      </c>
      <c r="K45" s="219" t="s">
        <v>194</v>
      </c>
      <c r="L45" s="61">
        <v>6</v>
      </c>
      <c r="M45" s="55"/>
      <c r="N45" s="59" t="s">
        <v>92</v>
      </c>
      <c r="O45" s="60" t="s">
        <v>570</v>
      </c>
      <c r="P45" s="61">
        <v>11</v>
      </c>
      <c r="Q45" s="229"/>
      <c r="S45" s="231"/>
    </row>
    <row r="46" spans="2:19" ht="12.95" customHeight="1">
      <c r="B46" s="59" t="s">
        <v>97</v>
      </c>
      <c r="C46" s="60" t="s">
        <v>196</v>
      </c>
      <c r="D46" s="61">
        <v>0</v>
      </c>
      <c r="E46" s="55"/>
      <c r="F46" s="59" t="s">
        <v>97</v>
      </c>
      <c r="G46" s="60" t="s">
        <v>197</v>
      </c>
      <c r="H46" s="61">
        <v>0</v>
      </c>
      <c r="I46" s="55"/>
      <c r="J46" s="59" t="s">
        <v>97</v>
      </c>
      <c r="K46" s="60" t="s">
        <v>518</v>
      </c>
      <c r="L46" s="61">
        <v>0</v>
      </c>
      <c r="M46" s="55"/>
      <c r="N46" s="59" t="s">
        <v>97</v>
      </c>
      <c r="O46" s="60" t="s">
        <v>267</v>
      </c>
      <c r="P46" s="61">
        <v>0</v>
      </c>
      <c r="Q46" s="229"/>
      <c r="S46" s="231"/>
    </row>
    <row r="47" spans="2:19" ht="12.95" customHeight="1">
      <c r="B47" s="59"/>
      <c r="C47" s="64" t="s">
        <v>102</v>
      </c>
      <c r="D47" s="198">
        <f>SUM(D39:D46)</f>
        <v>26</v>
      </c>
      <c r="E47" s="55"/>
      <c r="F47" s="59"/>
      <c r="G47" s="64" t="s">
        <v>102</v>
      </c>
      <c r="H47" s="198">
        <f>SUM(H39:H46)</f>
        <v>10</v>
      </c>
      <c r="I47" s="55"/>
      <c r="J47" s="59"/>
      <c r="K47" s="64" t="s">
        <v>102</v>
      </c>
      <c r="L47" s="198">
        <f>SUM(L39:L46)</f>
        <v>31</v>
      </c>
      <c r="M47" s="55"/>
      <c r="N47" s="59"/>
      <c r="O47" s="64" t="s">
        <v>102</v>
      </c>
      <c r="P47" s="198">
        <f>SUM(P39:P46)</f>
        <v>17</v>
      </c>
      <c r="Q47" s="229"/>
      <c r="S47" s="231"/>
    </row>
    <row r="48" spans="2:19" ht="12.95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229"/>
      <c r="S48" s="231"/>
    </row>
    <row r="49" spans="2:21" ht="12.95" customHeight="1">
      <c r="B49" s="634" t="s">
        <v>200</v>
      </c>
      <c r="C49" s="634"/>
      <c r="D49" s="634"/>
      <c r="E49" s="634"/>
      <c r="F49" s="634"/>
      <c r="G49" s="634"/>
      <c r="H49" s="634"/>
      <c r="I49" s="634"/>
      <c r="J49" s="634"/>
      <c r="K49" s="634"/>
      <c r="L49" s="634"/>
      <c r="M49" s="634"/>
      <c r="N49" s="634"/>
      <c r="O49" s="200" t="s">
        <v>551</v>
      </c>
      <c r="P49" s="201"/>
      <c r="Q49" s="229"/>
      <c r="R49" s="604"/>
      <c r="S49" s="604"/>
      <c r="T49" s="604"/>
    </row>
    <row r="50" spans="2:21" ht="12.95" customHeight="1">
      <c r="B50" s="73" t="s">
        <v>201</v>
      </c>
      <c r="C50" s="74" t="s">
        <v>209</v>
      </c>
      <c r="D50" s="75">
        <f>D25</f>
        <v>30</v>
      </c>
      <c r="E50" s="78"/>
      <c r="F50" s="170" t="s">
        <v>201</v>
      </c>
      <c r="G50" s="74" t="s">
        <v>272</v>
      </c>
      <c r="H50" s="75">
        <f>L25</f>
        <v>41</v>
      </c>
      <c r="I50" s="78"/>
      <c r="J50" s="77"/>
      <c r="K50" s="74" t="s">
        <v>571</v>
      </c>
      <c r="L50" s="75">
        <f>P47</f>
        <v>17</v>
      </c>
      <c r="M50" s="78"/>
      <c r="N50" s="80" t="s">
        <v>203</v>
      </c>
      <c r="O50" s="74" t="s">
        <v>23</v>
      </c>
      <c r="P50" s="81">
        <f>H36</f>
        <v>37</v>
      </c>
      <c r="Q50" s="229"/>
      <c r="R50" s="608"/>
      <c r="S50" s="608"/>
      <c r="T50" s="608"/>
      <c r="U50" s="202"/>
    </row>
    <row r="51" spans="2:21" ht="12.95" customHeight="1">
      <c r="B51" s="85"/>
      <c r="C51" s="54" t="s">
        <v>35</v>
      </c>
      <c r="D51" s="86">
        <f>D36</f>
        <v>15</v>
      </c>
      <c r="E51" s="86"/>
      <c r="F51" s="139"/>
      <c r="G51" s="54" t="s">
        <v>27</v>
      </c>
      <c r="H51" s="86">
        <f>H14</f>
        <v>31</v>
      </c>
      <c r="I51" s="55"/>
      <c r="J51" s="95" t="s">
        <v>203</v>
      </c>
      <c r="K51" s="54" t="s">
        <v>40</v>
      </c>
      <c r="L51" s="86">
        <f>H25</f>
        <v>36</v>
      </c>
      <c r="M51" s="55"/>
      <c r="N51" s="95"/>
      <c r="O51" s="54" t="s">
        <v>572</v>
      </c>
      <c r="P51" s="89">
        <f>P36</f>
        <v>34</v>
      </c>
      <c r="Q51" s="229"/>
      <c r="R51" s="608"/>
      <c r="S51" s="608"/>
      <c r="T51" s="608"/>
      <c r="U51" s="202"/>
    </row>
    <row r="52" spans="2:21" ht="12.95" customHeight="1">
      <c r="B52" s="91"/>
      <c r="E52" s="55"/>
      <c r="F52" s="171"/>
      <c r="I52" s="55"/>
      <c r="J52" s="67"/>
      <c r="M52" s="55"/>
      <c r="N52" s="55"/>
      <c r="P52" s="172"/>
      <c r="Q52" s="229"/>
      <c r="R52" s="608"/>
      <c r="S52" s="608"/>
      <c r="T52" s="608"/>
      <c r="U52" s="202"/>
    </row>
    <row r="53" spans="2:21" ht="12.95" customHeight="1">
      <c r="B53" s="85"/>
      <c r="C53" s="54" t="s">
        <v>33</v>
      </c>
      <c r="D53" s="86">
        <f>D14</f>
        <v>19</v>
      </c>
      <c r="E53" s="55"/>
      <c r="F53" s="139"/>
      <c r="G53" s="54" t="s">
        <v>28</v>
      </c>
      <c r="H53" s="86">
        <f>L14</f>
        <v>25</v>
      </c>
      <c r="I53" s="55"/>
      <c r="J53" s="139" t="s">
        <v>201</v>
      </c>
      <c r="K53" s="54" t="s">
        <v>573</v>
      </c>
      <c r="L53" s="86">
        <f>L36</f>
        <v>29</v>
      </c>
      <c r="M53" s="55"/>
      <c r="N53" s="95"/>
      <c r="O53" s="54" t="s">
        <v>22</v>
      </c>
      <c r="P53" s="89">
        <f>P25</f>
        <v>24</v>
      </c>
      <c r="R53" s="608"/>
      <c r="S53" s="608"/>
      <c r="T53" s="608"/>
      <c r="U53" s="202"/>
    </row>
    <row r="54" spans="2:21" ht="12.95" customHeight="1">
      <c r="B54" s="140" t="s">
        <v>201</v>
      </c>
      <c r="C54" s="98" t="s">
        <v>431</v>
      </c>
      <c r="D54" s="99">
        <f>D47</f>
        <v>26</v>
      </c>
      <c r="E54" s="98"/>
      <c r="F54" s="103" t="s">
        <v>201</v>
      </c>
      <c r="G54" s="98" t="s">
        <v>474</v>
      </c>
      <c r="H54" s="99">
        <f>L47</f>
        <v>31</v>
      </c>
      <c r="I54" s="102"/>
      <c r="J54" s="141"/>
      <c r="K54" s="98" t="s">
        <v>42</v>
      </c>
      <c r="L54" s="99">
        <f>H47</f>
        <v>10</v>
      </c>
      <c r="M54" s="102"/>
      <c r="N54" s="103" t="s">
        <v>201</v>
      </c>
      <c r="O54" s="98" t="s">
        <v>205</v>
      </c>
      <c r="P54" s="104">
        <f>P14</f>
        <v>43</v>
      </c>
      <c r="R54" s="608"/>
      <c r="S54" s="608"/>
      <c r="T54" s="608"/>
      <c r="U54" s="202"/>
    </row>
    <row r="55" spans="2:21" ht="12.95" customHeight="1">
      <c r="B55" s="55"/>
      <c r="C55" s="55"/>
      <c r="D55" s="55"/>
      <c r="E55" s="55"/>
      <c r="F55" s="55"/>
      <c r="G55" s="55"/>
      <c r="H55" s="55"/>
      <c r="I55" s="55"/>
      <c r="J55" s="118"/>
      <c r="K55" s="118"/>
      <c r="L55" s="55"/>
      <c r="M55" s="55"/>
      <c r="N55" s="55"/>
      <c r="O55" s="55"/>
      <c r="P55" s="55"/>
      <c r="R55" s="608"/>
      <c r="S55" s="608"/>
      <c r="T55" s="608"/>
      <c r="U55" s="202"/>
    </row>
    <row r="56" spans="2:21" ht="12.95" customHeight="1">
      <c r="B56" s="632" t="s">
        <v>574</v>
      </c>
      <c r="C56" s="633"/>
      <c r="D56" s="204" t="s">
        <v>212</v>
      </c>
      <c r="E56" s="55"/>
      <c r="F56" s="203" t="s">
        <v>213</v>
      </c>
      <c r="G56" s="205"/>
      <c r="H56" s="205"/>
      <c r="I56" s="205"/>
      <c r="J56" s="205"/>
      <c r="K56" s="205"/>
      <c r="L56" s="204"/>
      <c r="M56" s="54"/>
      <c r="N56" s="203" t="s">
        <v>214</v>
      </c>
      <c r="O56" s="205"/>
      <c r="P56" s="204"/>
      <c r="R56" s="608"/>
      <c r="S56" s="608"/>
      <c r="T56" s="608"/>
      <c r="U56" s="202"/>
    </row>
    <row r="57" spans="2:21" ht="12.95" customHeight="1">
      <c r="B57" s="108" t="s">
        <v>21</v>
      </c>
      <c r="C57" s="109"/>
      <c r="D57" s="61">
        <f>$P$14</f>
        <v>43</v>
      </c>
      <c r="E57" s="55"/>
      <c r="F57" s="623" t="s">
        <v>575</v>
      </c>
      <c r="G57" s="624"/>
      <c r="H57" s="624"/>
      <c r="I57" s="624"/>
      <c r="J57" s="624"/>
      <c r="K57" s="624"/>
      <c r="L57" s="625"/>
      <c r="M57" s="55"/>
      <c r="N57" s="110" t="s">
        <v>216</v>
      </c>
      <c r="O57" s="74"/>
      <c r="P57" s="111"/>
      <c r="R57" s="608"/>
      <c r="S57" s="608"/>
      <c r="T57" s="608"/>
      <c r="U57" s="202"/>
    </row>
    <row r="58" spans="2:21" ht="12.95" customHeight="1">
      <c r="B58" s="108" t="s">
        <v>29</v>
      </c>
      <c r="C58" s="109"/>
      <c r="D58" s="61">
        <f>$L$25</f>
        <v>41</v>
      </c>
      <c r="E58" s="55"/>
      <c r="F58" s="623" t="s">
        <v>576</v>
      </c>
      <c r="G58" s="624"/>
      <c r="H58" s="624"/>
      <c r="I58" s="624"/>
      <c r="J58" s="624"/>
      <c r="K58" s="624"/>
      <c r="L58" s="625"/>
      <c r="M58" s="55"/>
      <c r="N58" s="597" t="s">
        <v>577</v>
      </c>
      <c r="O58" s="622"/>
      <c r="P58" s="113">
        <f>MAX(D6:D12,H6:H12,L6:L12,P6:P12,D17:D23,H17:H23,L17:L23,P17:P23,D28:D34,H28:H34,L28:L34,P28:P34,D39:D45,H39:H45,L39:L45,P39:P45)</f>
        <v>22</v>
      </c>
    </row>
    <row r="59" spans="2:21" ht="12.95" customHeight="1">
      <c r="B59" s="108" t="s">
        <v>23</v>
      </c>
      <c r="C59" s="109"/>
      <c r="D59" s="61">
        <f>$H$36</f>
        <v>37</v>
      </c>
      <c r="E59" s="55"/>
      <c r="F59" s="623" t="s">
        <v>578</v>
      </c>
      <c r="G59" s="624"/>
      <c r="H59" s="624"/>
      <c r="I59" s="624"/>
      <c r="J59" s="624"/>
      <c r="K59" s="624"/>
      <c r="L59" s="625"/>
      <c r="M59" s="55"/>
      <c r="N59" s="110" t="s">
        <v>220</v>
      </c>
      <c r="O59" s="74"/>
      <c r="P59" s="111"/>
    </row>
    <row r="60" spans="2:21" ht="12.95" customHeight="1">
      <c r="B60" s="108" t="s">
        <v>40</v>
      </c>
      <c r="C60" s="109"/>
      <c r="D60" s="61">
        <f>$H$25</f>
        <v>36</v>
      </c>
      <c r="E60" s="55"/>
      <c r="F60" s="623" t="s">
        <v>579</v>
      </c>
      <c r="G60" s="624"/>
      <c r="H60" s="624"/>
      <c r="I60" s="624"/>
      <c r="J60" s="624"/>
      <c r="K60" s="624"/>
      <c r="L60" s="625"/>
      <c r="M60" s="55"/>
      <c r="N60" s="597" t="s">
        <v>21</v>
      </c>
      <c r="O60" s="622"/>
      <c r="P60" s="113">
        <f>MAX(D14,H14,L14,P14,D25,H25,L25,P25,D36,H36,L36,P36,D47,H47,L47,P47)</f>
        <v>43</v>
      </c>
    </row>
    <row r="61" spans="2:21" ht="12.95" customHeight="1">
      <c r="B61" s="108" t="s">
        <v>24</v>
      </c>
      <c r="C61" s="109"/>
      <c r="D61" s="61">
        <f>$P$36</f>
        <v>34</v>
      </c>
      <c r="E61" s="55"/>
      <c r="F61" s="623" t="s">
        <v>580</v>
      </c>
      <c r="G61" s="624"/>
      <c r="H61" s="624"/>
      <c r="I61" s="624"/>
      <c r="J61" s="624"/>
      <c r="K61" s="624"/>
      <c r="L61" s="625"/>
      <c r="M61" s="55"/>
      <c r="N61" s="116" t="s">
        <v>223</v>
      </c>
      <c r="O61" s="55"/>
      <c r="P61" s="117"/>
    </row>
    <row r="62" spans="2:21" ht="12.95" customHeight="1">
      <c r="B62" s="108" t="s">
        <v>30</v>
      </c>
      <c r="C62" s="109"/>
      <c r="D62" s="61">
        <f>$L$47</f>
        <v>31</v>
      </c>
      <c r="E62" s="55"/>
      <c r="F62" s="623" t="s">
        <v>581</v>
      </c>
      <c r="G62" s="624"/>
      <c r="H62" s="624"/>
      <c r="I62" s="624"/>
      <c r="J62" s="624"/>
      <c r="K62" s="624"/>
      <c r="L62" s="625"/>
      <c r="M62" s="55"/>
      <c r="N62" s="597" t="s">
        <v>42</v>
      </c>
      <c r="O62" s="622"/>
      <c r="P62" s="117">
        <v>10</v>
      </c>
    </row>
    <row r="63" spans="2:21" ht="12.95" customHeight="1">
      <c r="B63" s="108" t="s">
        <v>27</v>
      </c>
      <c r="C63" s="109"/>
      <c r="D63" s="61">
        <f>$H$14</f>
        <v>31</v>
      </c>
      <c r="E63" s="55"/>
      <c r="F63" s="623" t="s">
        <v>582</v>
      </c>
      <c r="G63" s="624"/>
      <c r="H63" s="624"/>
      <c r="I63" s="624"/>
      <c r="J63" s="624"/>
      <c r="K63" s="624"/>
      <c r="L63" s="625"/>
      <c r="M63" s="55"/>
      <c r="N63" s="110" t="s">
        <v>226</v>
      </c>
      <c r="O63" s="78"/>
      <c r="P63" s="81"/>
    </row>
    <row r="64" spans="2:21" ht="12.95" customHeight="1">
      <c r="B64" s="108" t="s">
        <v>34</v>
      </c>
      <c r="C64" s="109"/>
      <c r="D64" s="61">
        <f>$D$25</f>
        <v>30</v>
      </c>
      <c r="E64" s="55"/>
      <c r="F64" s="623" t="s">
        <v>583</v>
      </c>
      <c r="G64" s="624"/>
      <c r="H64" s="624"/>
      <c r="I64" s="624"/>
      <c r="J64" s="624"/>
      <c r="K64" s="624"/>
      <c r="L64" s="625"/>
      <c r="M64" s="55"/>
      <c r="N64" s="597" t="s">
        <v>22</v>
      </c>
      <c r="O64" s="622"/>
      <c r="P64" s="209">
        <v>10</v>
      </c>
    </row>
    <row r="65" spans="2:31" ht="12.95" customHeight="1">
      <c r="B65" s="108" t="s">
        <v>39</v>
      </c>
      <c r="C65" s="109"/>
      <c r="D65" s="61">
        <f>$L$36</f>
        <v>29</v>
      </c>
      <c r="E65" s="55"/>
      <c r="F65" s="623" t="s">
        <v>584</v>
      </c>
      <c r="G65" s="624"/>
      <c r="H65" s="624"/>
      <c r="I65" s="624"/>
      <c r="J65" s="624"/>
      <c r="K65" s="624"/>
      <c r="L65" s="625"/>
      <c r="M65" s="55"/>
      <c r="N65" s="55"/>
      <c r="O65" s="55"/>
      <c r="P65" s="55"/>
    </row>
    <row r="66" spans="2:31" ht="12.95" customHeight="1">
      <c r="B66" s="108" t="s">
        <v>36</v>
      </c>
      <c r="C66" s="109"/>
      <c r="D66" s="61">
        <f>$D$47</f>
        <v>26</v>
      </c>
      <c r="E66" s="55"/>
      <c r="F66" s="623" t="s">
        <v>585</v>
      </c>
      <c r="G66" s="624"/>
      <c r="H66" s="624"/>
      <c r="I66" s="624"/>
      <c r="J66" s="624"/>
      <c r="K66" s="624"/>
      <c r="L66" s="625"/>
      <c r="M66" s="55"/>
      <c r="N66" s="210" t="s">
        <v>586</v>
      </c>
      <c r="O66" s="199"/>
      <c r="P66" s="211"/>
    </row>
    <row r="67" spans="2:31" ht="12.95" customHeight="1">
      <c r="B67" s="108" t="s">
        <v>28</v>
      </c>
      <c r="C67" s="109"/>
      <c r="D67" s="61">
        <f>$L$14</f>
        <v>25</v>
      </c>
      <c r="E67" s="55"/>
      <c r="F67" s="592" t="s">
        <v>587</v>
      </c>
      <c r="G67" s="630"/>
      <c r="H67" s="630"/>
      <c r="I67" s="630"/>
      <c r="J67" s="630"/>
      <c r="K67" s="630"/>
      <c r="L67" s="631"/>
      <c r="M67" s="55"/>
      <c r="N67" s="593" t="s">
        <v>588</v>
      </c>
      <c r="O67" s="593"/>
      <c r="P67" s="593"/>
      <c r="R67" s="185"/>
      <c r="S67" s="146"/>
      <c r="T67" s="83"/>
      <c r="U67" s="84"/>
      <c r="V67" s="54"/>
      <c r="W67" s="86"/>
      <c r="X67" s="55"/>
      <c r="Y67" s="148"/>
      <c r="Z67" s="54"/>
      <c r="AA67" s="86"/>
      <c r="AB67" s="55"/>
      <c r="AC67" s="232"/>
      <c r="AD67" s="54"/>
      <c r="AE67" s="86"/>
    </row>
    <row r="68" spans="2:31" ht="12.95" customHeight="1">
      <c r="B68" s="108" t="s">
        <v>22</v>
      </c>
      <c r="C68" s="109"/>
      <c r="D68" s="61">
        <f>$P$25</f>
        <v>24</v>
      </c>
      <c r="E68" s="55"/>
      <c r="F68" s="623" t="s">
        <v>589</v>
      </c>
      <c r="G68" s="624"/>
      <c r="H68" s="624"/>
      <c r="I68" s="624"/>
      <c r="J68" s="624"/>
      <c r="K68" s="624"/>
      <c r="L68" s="625"/>
      <c r="M68" s="55"/>
      <c r="N68" s="593" t="s">
        <v>590</v>
      </c>
      <c r="O68" s="593"/>
      <c r="P68" s="593"/>
      <c r="R68" s="185"/>
      <c r="S68" s="146"/>
      <c r="T68" s="83"/>
      <c r="U68" s="84"/>
      <c r="V68" s="54"/>
      <c r="W68" s="86"/>
      <c r="X68" s="55"/>
      <c r="Y68" s="151"/>
      <c r="Z68" s="54"/>
      <c r="AA68" s="86"/>
      <c r="AB68" s="55"/>
      <c r="AC68" s="87"/>
      <c r="AD68" s="54"/>
      <c r="AE68" s="86"/>
    </row>
    <row r="69" spans="2:31" ht="12.95" customHeight="1">
      <c r="B69" s="108" t="s">
        <v>33</v>
      </c>
      <c r="C69" s="109"/>
      <c r="D69" s="61">
        <f>$D$14</f>
        <v>19</v>
      </c>
      <c r="E69" s="55"/>
      <c r="F69" s="623" t="s">
        <v>591</v>
      </c>
      <c r="G69" s="624"/>
      <c r="H69" s="624"/>
      <c r="I69" s="624"/>
      <c r="J69" s="624"/>
      <c r="K69" s="624"/>
      <c r="L69" s="625"/>
      <c r="M69" s="55"/>
      <c r="N69" s="593" t="s">
        <v>592</v>
      </c>
      <c r="O69" s="593"/>
      <c r="P69" s="593"/>
      <c r="R69" s="185"/>
      <c r="S69" s="146"/>
      <c r="T69" s="83"/>
      <c r="U69" s="84"/>
      <c r="X69" s="55"/>
      <c r="Y69" s="147"/>
      <c r="AB69" s="55"/>
      <c r="AC69" s="55"/>
      <c r="AD69" s="55"/>
      <c r="AE69" s="55"/>
    </row>
    <row r="70" spans="2:31" ht="12.95" customHeight="1">
      <c r="B70" s="108" t="s">
        <v>41</v>
      </c>
      <c r="C70" s="109"/>
      <c r="D70" s="61">
        <f>$P$47</f>
        <v>17</v>
      </c>
      <c r="E70" s="55"/>
      <c r="F70" s="623" t="s">
        <v>593</v>
      </c>
      <c r="G70" s="624"/>
      <c r="H70" s="624"/>
      <c r="I70" s="624"/>
      <c r="J70" s="624"/>
      <c r="K70" s="624"/>
      <c r="L70" s="625"/>
      <c r="M70" s="55"/>
      <c r="N70" s="593" t="s">
        <v>594</v>
      </c>
      <c r="O70" s="593"/>
      <c r="P70" s="593"/>
      <c r="R70" s="185"/>
      <c r="S70" s="146"/>
      <c r="T70" s="83"/>
      <c r="U70" s="84"/>
      <c r="V70" s="54"/>
      <c r="W70" s="86"/>
      <c r="X70" s="55"/>
      <c r="Y70" s="148"/>
      <c r="Z70" s="54"/>
      <c r="AA70" s="86"/>
      <c r="AB70" s="55"/>
      <c r="AC70" s="87"/>
      <c r="AD70" s="54"/>
      <c r="AE70" s="86"/>
    </row>
    <row r="71" spans="2:31" ht="12.95" customHeight="1">
      <c r="B71" s="108" t="s">
        <v>35</v>
      </c>
      <c r="C71" s="109"/>
      <c r="D71" s="61">
        <f>$D$36</f>
        <v>15</v>
      </c>
      <c r="E71" s="55"/>
      <c r="F71" s="623" t="s">
        <v>595</v>
      </c>
      <c r="G71" s="624"/>
      <c r="H71" s="624"/>
      <c r="I71" s="624"/>
      <c r="J71" s="624"/>
      <c r="K71" s="624"/>
      <c r="L71" s="625"/>
      <c r="M71" s="55"/>
      <c r="N71" s="593" t="s">
        <v>596</v>
      </c>
      <c r="O71" s="593"/>
      <c r="P71" s="593"/>
      <c r="R71" s="185"/>
      <c r="S71" s="146"/>
      <c r="T71" s="83"/>
      <c r="U71" s="84"/>
      <c r="V71" s="54"/>
      <c r="W71" s="86"/>
      <c r="X71" s="55"/>
      <c r="Y71" s="87"/>
      <c r="Z71" s="54"/>
      <c r="AA71" s="86"/>
      <c r="AB71" s="55"/>
      <c r="AC71" s="227"/>
      <c r="AD71" s="54"/>
      <c r="AE71" s="86"/>
    </row>
    <row r="72" spans="2:31" ht="12.95" customHeight="1">
      <c r="B72" s="108" t="s">
        <v>42</v>
      </c>
      <c r="C72" s="109"/>
      <c r="D72" s="61">
        <f>$H$47</f>
        <v>10</v>
      </c>
      <c r="E72" s="55"/>
      <c r="F72" s="623" t="s">
        <v>597</v>
      </c>
      <c r="G72" s="624"/>
      <c r="H72" s="624"/>
      <c r="I72" s="624"/>
      <c r="J72" s="624"/>
      <c r="K72" s="624"/>
      <c r="L72" s="625"/>
      <c r="M72" s="55"/>
      <c r="N72" s="593" t="s">
        <v>598</v>
      </c>
      <c r="O72" s="593"/>
      <c r="P72" s="593"/>
      <c r="R72" s="185"/>
      <c r="S72" s="146"/>
      <c r="T72" s="83"/>
      <c r="U72" s="84"/>
    </row>
    <row r="73" spans="2:31" ht="12.95" customHeight="1">
      <c r="B73" s="55"/>
      <c r="C73" s="55"/>
      <c r="D73" s="55"/>
      <c r="E73" s="55"/>
      <c r="M73" s="55"/>
      <c r="N73" s="593" t="s">
        <v>599</v>
      </c>
      <c r="O73" s="593"/>
      <c r="P73" s="593"/>
      <c r="R73" s="185"/>
      <c r="S73" s="146"/>
      <c r="T73" s="83"/>
      <c r="U73" s="84"/>
    </row>
    <row r="74" spans="2:31" ht="12.95" customHeight="1">
      <c r="B74" s="638" t="s">
        <v>244</v>
      </c>
      <c r="C74" s="639"/>
      <c r="D74" s="640"/>
      <c r="E74" s="55"/>
      <c r="F74" s="119" t="s">
        <v>203</v>
      </c>
      <c r="G74" s="637" t="s">
        <v>245</v>
      </c>
      <c r="H74" s="600"/>
      <c r="I74" s="120">
        <v>2</v>
      </c>
      <c r="J74" s="120">
        <f>'wk7'!J74+I74</f>
        <v>38</v>
      </c>
      <c r="K74" s="596" t="s">
        <v>600</v>
      </c>
      <c r="L74" s="596"/>
      <c r="M74" s="55"/>
      <c r="N74" s="593" t="s">
        <v>601</v>
      </c>
      <c r="O74" s="593"/>
      <c r="P74" s="593"/>
      <c r="R74" s="185"/>
      <c r="S74" s="146"/>
      <c r="T74" s="83"/>
      <c r="U74" s="84"/>
    </row>
    <row r="75" spans="2:31" ht="12.95" customHeight="1">
      <c r="B75" s="592" t="s">
        <v>302</v>
      </c>
      <c r="C75" s="630"/>
      <c r="D75" s="121">
        <f>MAX('Team Totals'!$T$8:'Team Totals'!$T$15:$T$29)</f>
        <v>1901</v>
      </c>
      <c r="E75" s="55"/>
      <c r="F75" s="122" t="s">
        <v>201</v>
      </c>
      <c r="G75" s="644" t="s">
        <v>249</v>
      </c>
      <c r="H75" s="601"/>
      <c r="I75" s="123">
        <v>6</v>
      </c>
      <c r="J75" s="123">
        <f>'wk7'!J75+I75</f>
        <v>26</v>
      </c>
      <c r="K75" s="596" t="s">
        <v>602</v>
      </c>
      <c r="L75" s="596"/>
      <c r="M75" s="55"/>
      <c r="N75" s="641" t="str">
        <f>'wk9'!$B$3</f>
        <v>OFF: CLE, NYJ, PHI &amp; TB</v>
      </c>
      <c r="O75" s="642"/>
      <c r="P75" s="643"/>
    </row>
    <row r="76" spans="2:31" ht="12.9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</sheetData>
  <sortState xmlns:xlrd2="http://schemas.microsoft.com/office/spreadsheetml/2017/richdata2" ref="B57:D72">
    <sortCondition descending="1" ref="D72"/>
  </sortState>
  <mergeCells count="64">
    <mergeCell ref="R55:T55"/>
    <mergeCell ref="R56:T56"/>
    <mergeCell ref="R57:T57"/>
    <mergeCell ref="R50:T50"/>
    <mergeCell ref="R51:T51"/>
    <mergeCell ref="R52:T52"/>
    <mergeCell ref="R53:T53"/>
    <mergeCell ref="R54:T54"/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F67:L67"/>
    <mergeCell ref="F61:L61"/>
    <mergeCell ref="F62:L62"/>
    <mergeCell ref="F66:L66"/>
    <mergeCell ref="F70:L70"/>
    <mergeCell ref="F69:L69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N60:O60"/>
    <mergeCell ref="B5:C5"/>
    <mergeCell ref="F5:G5"/>
    <mergeCell ref="B16:C16"/>
    <mergeCell ref="F16:G16"/>
    <mergeCell ref="F59:L59"/>
    <mergeCell ref="F57:L57"/>
    <mergeCell ref="F58:L58"/>
    <mergeCell ref="N62:O62"/>
    <mergeCell ref="B75:C75"/>
    <mergeCell ref="N64:O64"/>
    <mergeCell ref="R49:T49"/>
    <mergeCell ref="B74:D74"/>
    <mergeCell ref="F60:L60"/>
    <mergeCell ref="N75:P75"/>
    <mergeCell ref="N71:P71"/>
    <mergeCell ref="N72:P72"/>
    <mergeCell ref="F63:L63"/>
    <mergeCell ref="N73:P73"/>
    <mergeCell ref="N74:P74"/>
    <mergeCell ref="N70:P70"/>
    <mergeCell ref="N69:P69"/>
    <mergeCell ref="N68:P68"/>
    <mergeCell ref="N58:O58"/>
  </mergeCells>
  <pageMargins left="0" right="0" top="9.0000000000000024E-2" bottom="0" header="0.13" footer="0.5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
</file>

<file path=customXml/itemProps1.xml><?xml version="1.0" encoding="utf-8"?>
<ds:datastoreItem xmlns:ds="http://schemas.openxmlformats.org/officeDocument/2006/customXml" ds:itemID="{36A6B968-4AA0-49CB-A002-7C960A7CBC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Team Totals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wk18</vt:lpstr>
      <vt:lpstr>Roster Totals</vt:lpstr>
      <vt:lpstr>Schedule</vt:lpstr>
      <vt:lpstr>Misc.</vt:lpstr>
      <vt:lpstr>2025 Standings</vt:lpstr>
      <vt:lpstr>Headlines</vt:lpstr>
      <vt:lpstr>'wk16'!OLE_LINK1</vt:lpstr>
      <vt:lpstr>'Roster Totals'!Print_Area</vt:lpstr>
      <vt:lpstr>'Team Totals'!Print_Area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'wk18'!Print_Area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'Roster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Chris Hand</cp:lastModifiedBy>
  <cp:revision>1</cp:revision>
  <dcterms:created xsi:type="dcterms:W3CDTF">2001-09-08T03:12:30Z</dcterms:created>
  <dcterms:modified xsi:type="dcterms:W3CDTF">2026-01-06T11:54:34Z</dcterms:modified>
</cp:coreProperties>
</file>